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'Individual'!$A$2:$AN$40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<sst xmlns="http://schemas.openxmlformats.org/spreadsheetml/2006/main" count="156" uniqueCount="78">
  <si>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</si>
  <si>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</si>
  <si>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</si>
  <si>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</si>
  <si>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</si>
  <si>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</si>
  <si>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</si>
  <si>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</si>
  <si>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</si>
  <si>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</si>
  <si>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</si>
  <si>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</si>
  <si>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</si>
  <si>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</si>
  <si>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</si>
  <si>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</si>
  <si>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</si>
  <si>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</si>
  <si>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</si>
  <si>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</si>
  <si>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</si>
  <si>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</si>
  <si>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</si>
  <si>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</si>
  <si>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</si>
  <si>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</si>
  <si>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</si>
  <si>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</si>
  <si>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</si>
  <si>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</si>
  <si>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LES GAVARRES A</t>
  </si>
  <si>
    <t>JOAN CREUS MARTORI</t>
  </si>
  <si>
    <t>JAVIER DÍEZ PASCUAL</t>
  </si>
  <si>
    <t>GAVARRES A</t>
  </si>
  <si>
    <t>JUAN M. BORRULL HERNÁNDEZ</t>
  </si>
  <si>
    <t>ALFREDO CADENAS PASTOR</t>
  </si>
  <si>
    <t>NEW STRIKES</t>
  </si>
  <si>
    <t>PEDRO TUDELA MARTÍN</t>
  </si>
  <si>
    <t>JAVIER CARCASONA COMAS</t>
  </si>
  <si>
    <t>DAVID GARRIGA PERIS</t>
  </si>
  <si>
    <t>EMILIO RACIONERO GARCÍA</t>
  </si>
  <si>
    <t>LLIGA CATALANA DE BOWLING 2008-2009</t>
  </si>
  <si>
    <t>2a DIVISIÓ MASCULINA A</t>
  </si>
  <si>
    <t>XTREME</t>
  </si>
  <si>
    <t>COMARCAL B</t>
  </si>
  <si>
    <t>AL-VICI/JOVENTUT B</t>
  </si>
  <si>
    <t>SPEED-GAVÀ</t>
  </si>
  <si>
    <t>SPEDD-GAVÀ</t>
  </si>
  <si>
    <t>FRANCISCO ABADAL PÉREZ</t>
  </si>
  <si>
    <t>JOSEP M. CONTIJOCH CLAVÉ</t>
  </si>
  <si>
    <t>JORGE BUIGUES PERNÍAS</t>
  </si>
  <si>
    <t>DAVID MARCE SERRANO</t>
  </si>
  <si>
    <t>RAMON AGUSTÍN BARÓ</t>
  </si>
  <si>
    <t>ROBERTO OURO NAVÍA</t>
  </si>
  <si>
    <t>ÁNGEL BRAVO GARCÍA</t>
  </si>
  <si>
    <t>JUAN A. ÚBEDA CALZADILLA</t>
  </si>
  <si>
    <t>ANDRÉS MARGULLÓN ANSELMO</t>
  </si>
  <si>
    <t>ARNAU FAJA POO</t>
  </si>
  <si>
    <t>ANDRÉS FERRER CANTERO</t>
  </si>
  <si>
    <t>MANOLO LÓPEZ ENRÍQUEZ</t>
  </si>
  <si>
    <t>ANTONIO RUÍZ RODRÍGUEZ</t>
  </si>
  <si>
    <t>AL-VICI/JOV. B</t>
  </si>
  <si>
    <t>MIQUEL A. ROIG FARRERA</t>
  </si>
  <si>
    <t>JORDI MAUREL JIMÉNEZ</t>
  </si>
  <si>
    <t>XAVIER JULIÀ BATLLE</t>
  </si>
  <si>
    <t>RAÚL GONZÁLEZ JUNCA</t>
  </si>
  <si>
    <t>ENRIC CAMPUZANO IBÁÑEZ</t>
  </si>
  <si>
    <t>MIGUEL A. SEOANE DOMÍNGUEZ</t>
  </si>
  <si>
    <t>XAVIER ALBERT MANAU</t>
  </si>
  <si>
    <t>JAVIER ROSELL MULLOR</t>
  </si>
  <si>
    <t>7-març-09</t>
  </si>
  <si>
    <t>JOSÉ MORA GALLEGO</t>
  </si>
  <si>
    <t>DANIEL SORIA SORIA</t>
  </si>
  <si>
    <t>XAVIER MONTSENY CHESA</t>
  </si>
  <si>
    <t>JORDI GIRBAU TERRICABRES</t>
  </si>
  <si>
    <t>JORDI PONSICO SABARICH</t>
  </si>
  <si>
    <t>JOSÉ M. CORRALES BABIANO</t>
  </si>
  <si>
    <t>DIRK MOEBIUS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</si>
</sst>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G13" sqref="G13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41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42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39739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30</v>
      </c>
      <c r="D9" s="20"/>
      <c r="E9" s="11">
        <v>9</v>
      </c>
      <c r="G9" s="9" t="s">
        <v>36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43</v>
      </c>
      <c r="E11" s="11">
        <v>0</v>
      </c>
      <c r="F11" s="11"/>
      <c r="G11" s="9" t="s">
        <v>44</v>
      </c>
      <c r="I11" s="11">
        <v>10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45</v>
      </c>
      <c r="E13" s="11">
        <v>10</v>
      </c>
      <c r="F13" s="11"/>
      <c r="G13" s="9" t="s">
        <v>46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AL-VICI/JOVENTUT B</v>
      </c>
      <c r="E15" s="11">
        <v>2</v>
      </c>
      <c r="F15" s="11"/>
      <c r="G15" s="9" t="str">
        <f>G11</f>
        <v>COMARCAL B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LES GAVARRES A</v>
      </c>
      <c r="E17" s="11">
        <v>6</v>
      </c>
      <c r="F17" s="11"/>
      <c r="G17" s="9" t="str">
        <f>G13</f>
        <v>SPEED-GAVÀ</v>
      </c>
      <c r="I17" s="11">
        <v>4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NEW STRIKES</v>
      </c>
      <c r="E19" s="11">
        <v>10</v>
      </c>
      <c r="F19" s="11"/>
      <c r="G19" s="9" t="str">
        <f>C11</f>
        <v>XTREME</v>
      </c>
      <c r="I19" s="11">
        <v>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XTREME</v>
      </c>
      <c r="E21" s="11">
        <v>7</v>
      </c>
      <c r="F21" s="11"/>
      <c r="G21" s="9" t="str">
        <f>C9</f>
        <v>LES GAVARRES A</v>
      </c>
      <c r="I21" s="11">
        <v>3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NEW STRIKES</v>
      </c>
      <c r="E23" s="11">
        <v>3</v>
      </c>
      <c r="F23" s="11"/>
      <c r="G23" s="9" t="str">
        <f>C13</f>
        <v>AL-VICI/JOVENTUT B</v>
      </c>
      <c r="I23" s="11">
        <v>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SPEED-GAVÀ</v>
      </c>
      <c r="E25" s="11">
        <v>5</v>
      </c>
      <c r="F25" s="11"/>
      <c r="G25" s="9" t="str">
        <f>G11</f>
        <v>COMARCAL B</v>
      </c>
      <c r="I25" s="11">
        <v>5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NEW STRIKES</v>
      </c>
      <c r="E27" s="11">
        <v>9</v>
      </c>
      <c r="F27" s="11"/>
      <c r="G27" s="9" t="str">
        <f>G13</f>
        <v>SPEED-GAVÀ</v>
      </c>
      <c r="I27" s="11">
        <v>1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COMARCAL B</v>
      </c>
      <c r="E29" s="11">
        <v>8</v>
      </c>
      <c r="F29" s="11"/>
      <c r="G29" s="9" t="str">
        <f>C9</f>
        <v>LES GAVARRES A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XTREME</v>
      </c>
      <c r="E31" s="11">
        <v>6</v>
      </c>
      <c r="G31" s="9" t="str">
        <f>C13</f>
        <v>AL-VICI/JOVENTUT B</v>
      </c>
      <c r="I31" s="11">
        <v>4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LES GAVARRES A</v>
      </c>
      <c r="E33" s="11">
        <v>3</v>
      </c>
      <c r="G33" s="9" t="str">
        <f>C13</f>
        <v>AL-VICI/JOVENTUT B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SPEED-GAVÀ</v>
      </c>
      <c r="E35" s="11">
        <v>2</v>
      </c>
      <c r="G35" s="9" t="str">
        <f>C11</f>
        <v>XTREME</v>
      </c>
      <c r="I35" s="11">
        <v>8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COMARCAL B</v>
      </c>
      <c r="E37" s="11">
        <v>9</v>
      </c>
      <c r="G37" s="9" t="str">
        <f>G9</f>
        <v>NEW STRIKES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44</v>
      </c>
      <c r="C45" s="39"/>
      <c r="D45" s="15"/>
      <c r="E45" s="43">
        <f>10+8+5+8+9</f>
        <v>40</v>
      </c>
      <c r="F45" s="44"/>
      <c r="G45" s="44"/>
      <c r="H45" s="42">
        <f aca="true" t="shared" si="0" ref="H45:H50">SUM(E45:G45)</f>
        <v>40</v>
      </c>
      <c r="J45" s="5"/>
      <c r="K45" s="5"/>
    </row>
    <row r="46" spans="2:11" ht="20.25">
      <c r="B46" s="30" t="s">
        <v>45</v>
      </c>
      <c r="C46" s="13"/>
      <c r="D46" s="14"/>
      <c r="E46" s="43">
        <f>10+2+7+4+7</f>
        <v>30</v>
      </c>
      <c r="F46" s="44"/>
      <c r="G46" s="44"/>
      <c r="H46" s="42">
        <f t="shared" si="0"/>
        <v>30</v>
      </c>
      <c r="J46" s="14"/>
      <c r="K46" s="14"/>
    </row>
    <row r="47" spans="2:11" ht="20.25">
      <c r="B47" s="38" t="s">
        <v>36</v>
      </c>
      <c r="C47" s="39"/>
      <c r="D47" s="15"/>
      <c r="E47" s="43">
        <f>1+10+3+9+1</f>
        <v>24</v>
      </c>
      <c r="F47" s="44"/>
      <c r="G47" s="44"/>
      <c r="H47" s="42">
        <f t="shared" si="0"/>
        <v>24</v>
      </c>
      <c r="J47" s="14"/>
      <c r="K47" s="14"/>
    </row>
    <row r="48" spans="2:11" ht="20.25">
      <c r="B48" s="38" t="s">
        <v>30</v>
      </c>
      <c r="C48" s="39"/>
      <c r="D48" s="15"/>
      <c r="E48" s="43">
        <f>9+6+3+2+3</f>
        <v>23</v>
      </c>
      <c r="F48" s="44"/>
      <c r="G48" s="44"/>
      <c r="H48" s="42">
        <f t="shared" si="0"/>
        <v>23</v>
      </c>
      <c r="J48" s="14"/>
      <c r="K48" s="14"/>
    </row>
    <row r="49" spans="2:11" ht="20.25">
      <c r="B49" s="30" t="s">
        <v>43</v>
      </c>
      <c r="C49" s="26"/>
      <c r="D49" s="13"/>
      <c r="E49" s="43">
        <f>0+0+7+6+8</f>
        <v>21</v>
      </c>
      <c r="F49" s="45"/>
      <c r="G49" s="45"/>
      <c r="H49" s="42">
        <f t="shared" si="0"/>
        <v>21</v>
      </c>
      <c r="J49" s="14"/>
      <c r="K49" s="14"/>
    </row>
    <row r="50" spans="2:11" ht="20.25">
      <c r="B50" s="38" t="s">
        <v>47</v>
      </c>
      <c r="C50" s="41"/>
      <c r="D50" s="53"/>
      <c r="E50" s="43">
        <f>0+4+5+1+2</f>
        <v>12</v>
      </c>
      <c r="F50" s="44"/>
      <c r="G50" s="44"/>
      <c r="H50" s="42">
        <f t="shared" si="0"/>
        <v>12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41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42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 t="s">
        <v>70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LES GAVARRES A</v>
      </c>
      <c r="D9" s="20"/>
      <c r="E9" s="11">
        <v>2</v>
      </c>
      <c r="G9" s="9" t="str">
        <f>'Equips 1aC'!G9</f>
        <v>NEW STRIKES</v>
      </c>
      <c r="I9" s="11">
        <v>8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XTREME</v>
      </c>
      <c r="E11" s="11">
        <v>2</v>
      </c>
      <c r="F11" s="11"/>
      <c r="G11" s="9" t="str">
        <f>'Equips 1aC'!G11</f>
        <v>COMARCAL B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AL-VICI/JOVENTUT B</v>
      </c>
      <c r="E13" s="11">
        <v>8</v>
      </c>
      <c r="F13" s="11"/>
      <c r="G13" s="9" t="str">
        <f>'Equips 1aC'!G13</f>
        <v>SPEED-GAVÀ</v>
      </c>
      <c r="I13" s="11">
        <v>2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AL-VICI/JOVENTUT B</v>
      </c>
      <c r="E15" s="11">
        <v>3</v>
      </c>
      <c r="F15" s="11"/>
      <c r="G15" s="9" t="str">
        <f>G11</f>
        <v>COMARCAL B</v>
      </c>
      <c r="I15" s="11">
        <v>7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LES GAVARRES A</v>
      </c>
      <c r="E17" s="11">
        <v>8</v>
      </c>
      <c r="F17" s="11"/>
      <c r="G17" s="9" t="str">
        <f>G13</f>
        <v>SPEED-GAVÀ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NEW STRIKES</v>
      </c>
      <c r="E19" s="11">
        <v>4</v>
      </c>
      <c r="F19" s="11"/>
      <c r="G19" s="9" t="str">
        <f>C11</f>
        <v>XTREME</v>
      </c>
      <c r="I19" s="11">
        <v>6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XTREME</v>
      </c>
      <c r="E21" s="11">
        <v>9</v>
      </c>
      <c r="F21" s="11"/>
      <c r="G21" s="9" t="str">
        <f>C9</f>
        <v>LES GAVARRES A</v>
      </c>
      <c r="I21" s="11">
        <v>1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NEW STRIKES</v>
      </c>
      <c r="E23" s="11">
        <v>6</v>
      </c>
      <c r="F23" s="11"/>
      <c r="G23" s="9" t="str">
        <f>C13</f>
        <v>AL-VICI/JOVENTUT B</v>
      </c>
      <c r="I23" s="11">
        <v>4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SPEED-GAVÀ</v>
      </c>
      <c r="E25" s="11">
        <v>5</v>
      </c>
      <c r="F25" s="11"/>
      <c r="G25" s="9" t="str">
        <f>G11</f>
        <v>COMARCAL B</v>
      </c>
      <c r="I25" s="11">
        <v>5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NEW STRIKES</v>
      </c>
      <c r="E27" s="11">
        <v>6</v>
      </c>
      <c r="F27" s="11"/>
      <c r="G27" s="9" t="str">
        <f>G13</f>
        <v>SPEED-GAVÀ</v>
      </c>
      <c r="I27" s="11">
        <v>4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COMARCAL B</v>
      </c>
      <c r="E29" s="11">
        <v>10</v>
      </c>
      <c r="F29" s="11"/>
      <c r="G29" s="9" t="str">
        <f>C9</f>
        <v>LES GAVARRES A</v>
      </c>
      <c r="I29" s="11">
        <v>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XTREME</v>
      </c>
      <c r="E31" s="11">
        <v>3</v>
      </c>
      <c r="G31" s="9" t="str">
        <f>C13</f>
        <v>AL-VICI/JOVENTUT B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LES GAVARRES A</v>
      </c>
      <c r="E33" s="11">
        <v>3</v>
      </c>
      <c r="G33" s="9" t="str">
        <f>C13</f>
        <v>AL-VICI/JOVENTUT B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SPEED-GAVÀ</v>
      </c>
      <c r="E35" s="11">
        <v>9</v>
      </c>
      <c r="G35" s="9" t="str">
        <f>C11</f>
        <v>XTREME</v>
      </c>
      <c r="I35" s="11">
        <v>1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COMARCAL B</v>
      </c>
      <c r="E37" s="11">
        <v>9</v>
      </c>
      <c r="G37" s="9" t="str">
        <f>G9</f>
        <v>NEW STRIKES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44</v>
      </c>
      <c r="C45" s="39"/>
      <c r="D45" s="15"/>
      <c r="E45" s="43">
        <f>10+8+5+8+9</f>
        <v>40</v>
      </c>
      <c r="F45" s="43">
        <f>8+7+5+10+9</f>
        <v>39</v>
      </c>
      <c r="G45" s="45"/>
      <c r="H45" s="42">
        <f aca="true" t="shared" si="0" ref="H45:H50">SUM(E45:G45)</f>
        <v>79</v>
      </c>
      <c r="J45" s="5"/>
      <c r="K45" s="5"/>
    </row>
    <row r="46" spans="2:11" ht="20.25">
      <c r="B46" s="30" t="s">
        <v>45</v>
      </c>
      <c r="C46" s="13"/>
      <c r="D46" s="14"/>
      <c r="E46" s="43">
        <f>10+2+7+4+7</f>
        <v>30</v>
      </c>
      <c r="F46" s="43">
        <f>8+3+4+7+7</f>
        <v>29</v>
      </c>
      <c r="G46" s="44"/>
      <c r="H46" s="42">
        <f t="shared" si="0"/>
        <v>59</v>
      </c>
      <c r="J46" s="14"/>
      <c r="K46" s="14"/>
    </row>
    <row r="47" spans="2:11" ht="20.25">
      <c r="B47" s="38" t="s">
        <v>36</v>
      </c>
      <c r="C47" s="39"/>
      <c r="D47" s="15"/>
      <c r="E47" s="43">
        <f>1+10+3+9+1</f>
        <v>24</v>
      </c>
      <c r="F47" s="43">
        <f>8+4+6+6+1</f>
        <v>25</v>
      </c>
      <c r="G47" s="44"/>
      <c r="H47" s="42">
        <f t="shared" si="0"/>
        <v>49</v>
      </c>
      <c r="J47" s="14"/>
      <c r="K47" s="14"/>
    </row>
    <row r="48" spans="2:11" ht="20.25">
      <c r="B48" s="38" t="s">
        <v>43</v>
      </c>
      <c r="C48" s="39"/>
      <c r="D48" s="15"/>
      <c r="E48" s="43">
        <f>0+0+7+6+8</f>
        <v>21</v>
      </c>
      <c r="F48" s="43">
        <f>2+6+9+3+1</f>
        <v>21</v>
      </c>
      <c r="G48" s="45"/>
      <c r="H48" s="42">
        <f t="shared" si="0"/>
        <v>42</v>
      </c>
      <c r="J48" s="14"/>
      <c r="K48" s="14"/>
    </row>
    <row r="49" spans="2:11" ht="20.25">
      <c r="B49" s="30" t="s">
        <v>30</v>
      </c>
      <c r="C49" s="26"/>
      <c r="D49" s="13"/>
      <c r="E49" s="43">
        <f>9+6+3+2+3</f>
        <v>23</v>
      </c>
      <c r="F49" s="43">
        <f>2+8+1+0+3</f>
        <v>14</v>
      </c>
      <c r="G49" s="44"/>
      <c r="H49" s="42">
        <f t="shared" si="0"/>
        <v>37</v>
      </c>
      <c r="J49" s="14"/>
      <c r="K49" s="14"/>
    </row>
    <row r="50" spans="2:11" ht="20.25">
      <c r="B50" s="38" t="s">
        <v>46</v>
      </c>
      <c r="C50" s="41"/>
      <c r="D50" s="53"/>
      <c r="E50" s="43">
        <f>0+4+5+1+2</f>
        <v>12</v>
      </c>
      <c r="F50" s="43">
        <f>2+2+5+4+9</f>
        <v>22</v>
      </c>
      <c r="G50" s="44"/>
      <c r="H50" s="42">
        <f t="shared" si="0"/>
        <v>34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41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42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39921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LES GAVARRES A</v>
      </c>
      <c r="D9" s="20"/>
      <c r="E9" s="11">
        <v>3</v>
      </c>
      <c r="G9" s="9" t="str">
        <f>'Equips 1aC'!G9</f>
        <v>NEW STRIKES</v>
      </c>
      <c r="I9" s="11">
        <v>7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XTREME</v>
      </c>
      <c r="E11" s="11">
        <v>3</v>
      </c>
      <c r="F11" s="11"/>
      <c r="G11" s="9" t="str">
        <f>'Equips 1aC'!G11</f>
        <v>COMARCAL B</v>
      </c>
      <c r="I11" s="11">
        <v>7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AL-VICI/JOVENTUT B</v>
      </c>
      <c r="E13" s="11">
        <v>4</v>
      </c>
      <c r="F13" s="11"/>
      <c r="G13" s="9" t="str">
        <f>'Equips 1aC'!G13</f>
        <v>SPEED-GAVÀ</v>
      </c>
      <c r="I13" s="11">
        <v>6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AL-VICI/JOVENTUT B</v>
      </c>
      <c r="E15" s="11">
        <v>3</v>
      </c>
      <c r="F15" s="11"/>
      <c r="G15" s="9" t="str">
        <f>G11</f>
        <v>COMARCAL B</v>
      </c>
      <c r="I15" s="11">
        <v>7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LES GAVARRES A</v>
      </c>
      <c r="E17" s="11">
        <v>1</v>
      </c>
      <c r="F17" s="11"/>
      <c r="G17" s="9" t="str">
        <f>G13</f>
        <v>SPEED-GAVÀ</v>
      </c>
      <c r="I17" s="11">
        <v>9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NEW STRIKES</v>
      </c>
      <c r="E19" s="11">
        <v>2</v>
      </c>
      <c r="F19" s="11"/>
      <c r="G19" s="9" t="str">
        <f>C11</f>
        <v>XTREME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XTREME</v>
      </c>
      <c r="E21" s="11">
        <v>7</v>
      </c>
      <c r="F21" s="11"/>
      <c r="G21" s="9" t="str">
        <f>C9</f>
        <v>LES GAVARRES A</v>
      </c>
      <c r="I21" s="11">
        <v>3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NEW STRIKES</v>
      </c>
      <c r="E23" s="11">
        <v>6</v>
      </c>
      <c r="F23" s="11"/>
      <c r="G23" s="9" t="str">
        <f>C13</f>
        <v>AL-VICI/JOVENTUT B</v>
      </c>
      <c r="I23" s="11">
        <v>4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SPEED-GAVÀ</v>
      </c>
      <c r="E25" s="11">
        <v>4</v>
      </c>
      <c r="F25" s="11"/>
      <c r="G25" s="9" t="str">
        <f>G11</f>
        <v>COMARCAL B</v>
      </c>
      <c r="I25" s="11">
        <v>6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NEW STRIKES</v>
      </c>
      <c r="E27" s="11">
        <v>4</v>
      </c>
      <c r="F27" s="11"/>
      <c r="G27" s="9" t="str">
        <f>G13</f>
        <v>SPEED-GAVÀ</v>
      </c>
      <c r="I27" s="11">
        <v>6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COMARCAL B</v>
      </c>
      <c r="E29" s="11">
        <v>3</v>
      </c>
      <c r="F29" s="11"/>
      <c r="G29" s="9" t="str">
        <f>C9</f>
        <v>LES GAVARRES A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XTREME</v>
      </c>
      <c r="E31" s="11">
        <v>3</v>
      </c>
      <c r="G31" s="9" t="str">
        <f>C13</f>
        <v>AL-VICI/JOVENTUT B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LES GAVARRES A</v>
      </c>
      <c r="E33" s="11">
        <v>1</v>
      </c>
      <c r="G33" s="9" t="str">
        <f>C13</f>
        <v>AL-VICI/JOVENTUT B</v>
      </c>
      <c r="I33" s="11">
        <v>9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SPEED-GAVÀ</v>
      </c>
      <c r="E35" s="11">
        <v>1</v>
      </c>
      <c r="G35" s="9" t="str">
        <f>C11</f>
        <v>XTREME</v>
      </c>
      <c r="I35" s="11">
        <v>9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COMARCAL B</v>
      </c>
      <c r="E37" s="11">
        <v>8</v>
      </c>
      <c r="G37" s="9" t="str">
        <f>G9</f>
        <v>NEW STRIKES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44</v>
      </c>
      <c r="C45" s="39"/>
      <c r="D45" s="15"/>
      <c r="E45" s="43">
        <f>10+8+5+8+9</f>
        <v>40</v>
      </c>
      <c r="F45" s="43">
        <f>8+7+5+10+9</f>
        <v>39</v>
      </c>
      <c r="G45" s="43">
        <f>7+7+6+3+8</f>
        <v>31</v>
      </c>
      <c r="H45" s="42">
        <f aca="true" t="shared" si="0" ref="H45:H50">SUM(E45:G45)</f>
        <v>110</v>
      </c>
      <c r="J45" s="5"/>
      <c r="K45" s="5"/>
    </row>
    <row r="46" spans="2:11" ht="20.25">
      <c r="B46" s="30" t="s">
        <v>45</v>
      </c>
      <c r="C46" s="13"/>
      <c r="D46" s="14"/>
      <c r="E46" s="43">
        <f>10+2+7+4+7</f>
        <v>30</v>
      </c>
      <c r="F46" s="43">
        <f>8+3+4+7+7</f>
        <v>29</v>
      </c>
      <c r="G46" s="43">
        <f>4+3+4+7+9</f>
        <v>27</v>
      </c>
      <c r="H46" s="42">
        <f t="shared" si="0"/>
        <v>86</v>
      </c>
      <c r="J46" s="14"/>
      <c r="K46" s="14"/>
    </row>
    <row r="47" spans="2:11" ht="20.25">
      <c r="B47" s="38" t="s">
        <v>43</v>
      </c>
      <c r="C47" s="39"/>
      <c r="D47" s="15"/>
      <c r="E47" s="43">
        <f>0+0+7+6+8</f>
        <v>21</v>
      </c>
      <c r="F47" s="43">
        <f>2+6+9+3+1</f>
        <v>21</v>
      </c>
      <c r="G47" s="43">
        <f>3+8+7+3+9</f>
        <v>30</v>
      </c>
      <c r="H47" s="42">
        <f t="shared" si="0"/>
        <v>72</v>
      </c>
      <c r="J47" s="14"/>
      <c r="K47" s="14"/>
    </row>
    <row r="48" spans="2:11" ht="20.25">
      <c r="B48" s="38" t="s">
        <v>36</v>
      </c>
      <c r="C48" s="39"/>
      <c r="D48" s="15"/>
      <c r="E48" s="43">
        <f>1+10+3+9+1</f>
        <v>24</v>
      </c>
      <c r="F48" s="43">
        <f>8+4+6+6+1</f>
        <v>25</v>
      </c>
      <c r="G48" s="43">
        <f>7+2+6+4+2</f>
        <v>21</v>
      </c>
      <c r="H48" s="42">
        <f t="shared" si="0"/>
        <v>70</v>
      </c>
      <c r="J48" s="14"/>
      <c r="K48" s="14"/>
    </row>
    <row r="49" spans="2:11" ht="20.25">
      <c r="B49" s="30" t="s">
        <v>46</v>
      </c>
      <c r="C49" s="13"/>
      <c r="D49" s="14"/>
      <c r="E49" s="43">
        <f>0+4+5+1+2</f>
        <v>12</v>
      </c>
      <c r="F49" s="43">
        <f>2+2+5+4+9</f>
        <v>22</v>
      </c>
      <c r="G49" s="43">
        <f>6+9+4+6+1</f>
        <v>26</v>
      </c>
      <c r="H49" s="42">
        <f t="shared" si="0"/>
        <v>60</v>
      </c>
      <c r="J49" s="14"/>
      <c r="K49" s="14"/>
    </row>
    <row r="50" spans="2:11" ht="20.25">
      <c r="B50" s="38" t="s">
        <v>30</v>
      </c>
      <c r="C50" s="39"/>
      <c r="D50" s="41"/>
      <c r="E50" s="43">
        <f>9+6+3+2+3</f>
        <v>23</v>
      </c>
      <c r="F50" s="43">
        <f>2+8+1+0+3</f>
        <v>14</v>
      </c>
      <c r="G50" s="43">
        <f>3+1+3+7+1</f>
        <v>15</v>
      </c>
      <c r="H50" s="42">
        <f t="shared" si="0"/>
        <v>52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zoomScale="75" zoomScaleNormal="75" workbookViewId="0" topLeftCell="B1">
      <pane ySplit="4" topLeftCell="BM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1319</v>
      </c>
      <c r="C5" s="48" t="s">
        <v>57</v>
      </c>
      <c r="D5" s="48" t="s">
        <v>44</v>
      </c>
      <c r="E5" s="48">
        <v>243</v>
      </c>
      <c r="F5" s="48">
        <v>158</v>
      </c>
      <c r="G5" s="48">
        <v>184</v>
      </c>
      <c r="H5" s="48">
        <v>206</v>
      </c>
      <c r="I5" s="48">
        <v>193</v>
      </c>
      <c r="J5" s="48">
        <v>166</v>
      </c>
      <c r="K5" s="48">
        <v>201</v>
      </c>
      <c r="L5" s="48">
        <v>222</v>
      </c>
      <c r="M5" s="48">
        <v>193</v>
      </c>
      <c r="N5" s="48">
        <v>191</v>
      </c>
      <c r="O5" s="48"/>
      <c r="P5" s="48"/>
      <c r="Q5" s="48"/>
      <c r="R5" s="48"/>
      <c r="S5" s="48"/>
      <c r="T5" s="48"/>
      <c r="U5" s="48">
        <v>233</v>
      </c>
      <c r="V5" s="48">
        <v>239</v>
      </c>
      <c r="W5" s="48">
        <v>204</v>
      </c>
      <c r="X5" s="48">
        <v>204</v>
      </c>
      <c r="Y5" s="48">
        <v>216</v>
      </c>
      <c r="Z5" s="48">
        <v>258</v>
      </c>
      <c r="AA5" s="48">
        <v>210</v>
      </c>
      <c r="AB5" s="48">
        <v>169</v>
      </c>
      <c r="AC5" s="48">
        <v>213</v>
      </c>
      <c r="AD5" s="48">
        <v>175</v>
      </c>
      <c r="AE5" s="48">
        <v>163</v>
      </c>
      <c r="AF5" s="48">
        <v>178</v>
      </c>
      <c r="AG5" s="48">
        <v>149</v>
      </c>
      <c r="AH5" s="48">
        <v>214</v>
      </c>
      <c r="AI5" s="49">
        <f aca="true" t="shared" si="0" ref="AI5:AI43">SUM(E5:N5)</f>
        <v>1957</v>
      </c>
      <c r="AJ5" s="49">
        <f aca="true" t="shared" si="1" ref="AJ5:AJ43">SUM(O5:X5)</f>
        <v>880</v>
      </c>
      <c r="AK5" s="49">
        <f aca="true" t="shared" si="2" ref="AK5:AK43">SUM(Y5:AH5)</f>
        <v>1945</v>
      </c>
      <c r="AL5" s="49">
        <f aca="true" t="shared" si="3" ref="AL5:AL43">SUM(AI5:AK5)</f>
        <v>4782</v>
      </c>
      <c r="AM5" s="49">
        <f aca="true" t="shared" si="4" ref="AM5:AM43">COUNT(E5:AH5)</f>
        <v>24</v>
      </c>
      <c r="AN5" s="50">
        <f aca="true" t="shared" si="5" ref="AN5:AN43">(AL5/AM5)</f>
        <v>199.25</v>
      </c>
    </row>
    <row r="6" spans="1:40" ht="12.75">
      <c r="A6" s="48">
        <v>2</v>
      </c>
      <c r="B6" s="48">
        <v>520</v>
      </c>
      <c r="C6" s="48" t="s">
        <v>37</v>
      </c>
      <c r="D6" s="48" t="s">
        <v>36</v>
      </c>
      <c r="E6" s="48">
        <v>196</v>
      </c>
      <c r="F6" s="48">
        <v>213</v>
      </c>
      <c r="G6" s="48">
        <v>300</v>
      </c>
      <c r="H6" s="48">
        <v>170</v>
      </c>
      <c r="I6" s="48">
        <v>228</v>
      </c>
      <c r="J6" s="48">
        <v>195</v>
      </c>
      <c r="K6" s="48">
        <v>185</v>
      </c>
      <c r="L6" s="48">
        <v>248</v>
      </c>
      <c r="M6" s="48">
        <v>203</v>
      </c>
      <c r="N6" s="48">
        <v>145</v>
      </c>
      <c r="O6" s="48">
        <v>170</v>
      </c>
      <c r="P6" s="48">
        <v>254</v>
      </c>
      <c r="Q6" s="48">
        <v>216</v>
      </c>
      <c r="R6" s="48">
        <v>222</v>
      </c>
      <c r="S6" s="48">
        <v>238</v>
      </c>
      <c r="T6" s="48">
        <v>160</v>
      </c>
      <c r="U6" s="48">
        <v>168</v>
      </c>
      <c r="V6" s="48">
        <v>178</v>
      </c>
      <c r="W6" s="48">
        <v>190</v>
      </c>
      <c r="X6" s="48">
        <v>213</v>
      </c>
      <c r="Y6" s="48">
        <v>190</v>
      </c>
      <c r="Z6" s="48">
        <v>202</v>
      </c>
      <c r="AA6" s="48">
        <v>178</v>
      </c>
      <c r="AB6" s="48">
        <v>213</v>
      </c>
      <c r="AC6" s="48">
        <v>167</v>
      </c>
      <c r="AD6" s="48">
        <v>234</v>
      </c>
      <c r="AE6" s="48">
        <v>158</v>
      </c>
      <c r="AF6" s="48">
        <v>173</v>
      </c>
      <c r="AG6" s="48">
        <v>153</v>
      </c>
      <c r="AH6" s="48">
        <v>182</v>
      </c>
      <c r="AI6" s="49">
        <f t="shared" si="0"/>
        <v>2083</v>
      </c>
      <c r="AJ6" s="49">
        <f t="shared" si="1"/>
        <v>2009</v>
      </c>
      <c r="AK6" s="49">
        <f t="shared" si="2"/>
        <v>1850</v>
      </c>
      <c r="AL6" s="49">
        <f t="shared" si="3"/>
        <v>5942</v>
      </c>
      <c r="AM6" s="49">
        <f t="shared" si="4"/>
        <v>30</v>
      </c>
      <c r="AN6" s="50">
        <f t="shared" si="5"/>
        <v>198.06666666666666</v>
      </c>
    </row>
    <row r="7" spans="1:40" ht="12.75">
      <c r="A7" s="48">
        <v>3</v>
      </c>
      <c r="B7" s="48">
        <v>3</v>
      </c>
      <c r="C7" s="48" t="s">
        <v>31</v>
      </c>
      <c r="D7" s="48" t="s">
        <v>61</v>
      </c>
      <c r="E7" s="48">
        <v>217</v>
      </c>
      <c r="F7" s="48">
        <v>195</v>
      </c>
      <c r="G7" s="48">
        <v>202</v>
      </c>
      <c r="H7" s="48">
        <v>162</v>
      </c>
      <c r="I7" s="48">
        <v>228</v>
      </c>
      <c r="J7" s="48">
        <v>209</v>
      </c>
      <c r="K7" s="48">
        <v>160</v>
      </c>
      <c r="L7" s="48">
        <v>135</v>
      </c>
      <c r="M7" s="48">
        <v>234</v>
      </c>
      <c r="N7" s="48">
        <v>190</v>
      </c>
      <c r="O7" s="48">
        <v>177</v>
      </c>
      <c r="P7" s="48">
        <v>197</v>
      </c>
      <c r="Q7" s="48">
        <v>170</v>
      </c>
      <c r="R7" s="48">
        <v>236</v>
      </c>
      <c r="S7" s="48">
        <v>205</v>
      </c>
      <c r="T7" s="48">
        <v>182</v>
      </c>
      <c r="U7" s="48">
        <v>175</v>
      </c>
      <c r="V7" s="48">
        <v>209</v>
      </c>
      <c r="W7" s="48">
        <v>223</v>
      </c>
      <c r="X7" s="48">
        <v>240</v>
      </c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9">
        <f t="shared" si="0"/>
        <v>1932</v>
      </c>
      <c r="AJ7" s="49">
        <f t="shared" si="1"/>
        <v>2014</v>
      </c>
      <c r="AK7" s="49">
        <f t="shared" si="2"/>
        <v>0</v>
      </c>
      <c r="AL7" s="49">
        <f t="shared" si="3"/>
        <v>3946</v>
      </c>
      <c r="AM7" s="49">
        <f t="shared" si="4"/>
        <v>20</v>
      </c>
      <c r="AN7" s="50">
        <f t="shared" si="5"/>
        <v>197.3</v>
      </c>
    </row>
    <row r="8" spans="1:40" ht="12.75">
      <c r="A8" s="48">
        <v>4</v>
      </c>
      <c r="B8" s="48">
        <v>893</v>
      </c>
      <c r="C8" s="48" t="s">
        <v>59</v>
      </c>
      <c r="D8" s="48" t="s">
        <v>44</v>
      </c>
      <c r="E8" s="48">
        <v>183</v>
      </c>
      <c r="F8" s="48">
        <v>210</v>
      </c>
      <c r="G8" s="48">
        <v>227</v>
      </c>
      <c r="H8" s="48">
        <v>157</v>
      </c>
      <c r="I8" s="48">
        <v>173</v>
      </c>
      <c r="J8" s="48">
        <v>171</v>
      </c>
      <c r="K8" s="48">
        <v>177</v>
      </c>
      <c r="L8" s="48">
        <v>200</v>
      </c>
      <c r="M8" s="48">
        <v>198</v>
      </c>
      <c r="N8" s="48">
        <v>202</v>
      </c>
      <c r="O8" s="48">
        <v>181</v>
      </c>
      <c r="P8" s="48">
        <v>178</v>
      </c>
      <c r="Q8" s="48">
        <v>223</v>
      </c>
      <c r="R8" s="48">
        <v>202</v>
      </c>
      <c r="S8" s="48">
        <v>203</v>
      </c>
      <c r="T8" s="48">
        <v>166</v>
      </c>
      <c r="U8" s="48">
        <v>181</v>
      </c>
      <c r="V8" s="48">
        <v>190</v>
      </c>
      <c r="W8" s="48">
        <v>246</v>
      </c>
      <c r="X8" s="48">
        <v>196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>
        <f t="shared" si="0"/>
        <v>1898</v>
      </c>
      <c r="AJ8" s="49">
        <f t="shared" si="1"/>
        <v>1966</v>
      </c>
      <c r="AK8" s="49">
        <f t="shared" si="2"/>
        <v>0</v>
      </c>
      <c r="AL8" s="49">
        <f t="shared" si="3"/>
        <v>3864</v>
      </c>
      <c r="AM8" s="49">
        <f t="shared" si="4"/>
        <v>20</v>
      </c>
      <c r="AN8" s="50">
        <f t="shared" si="5"/>
        <v>193.2</v>
      </c>
    </row>
    <row r="9" spans="1:40" ht="12.75">
      <c r="A9" s="48">
        <v>5</v>
      </c>
      <c r="B9" s="48">
        <v>1142</v>
      </c>
      <c r="C9" s="48" t="s">
        <v>74</v>
      </c>
      <c r="D9" s="48" t="s">
        <v>44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>
        <v>176</v>
      </c>
      <c r="P9" s="48">
        <v>244</v>
      </c>
      <c r="Q9" s="48">
        <v>213</v>
      </c>
      <c r="R9" s="48">
        <v>162</v>
      </c>
      <c r="S9" s="48">
        <v>208</v>
      </c>
      <c r="T9" s="48">
        <v>141</v>
      </c>
      <c r="U9" s="48">
        <v>180</v>
      </c>
      <c r="V9" s="48">
        <v>197</v>
      </c>
      <c r="W9" s="48">
        <v>187</v>
      </c>
      <c r="X9" s="48">
        <v>190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9">
        <f t="shared" si="0"/>
        <v>0</v>
      </c>
      <c r="AJ9" s="49">
        <f t="shared" si="1"/>
        <v>1898</v>
      </c>
      <c r="AK9" s="49">
        <f t="shared" si="2"/>
        <v>0</v>
      </c>
      <c r="AL9" s="49">
        <f t="shared" si="3"/>
        <v>1898</v>
      </c>
      <c r="AM9" s="49">
        <f t="shared" si="4"/>
        <v>10</v>
      </c>
      <c r="AN9" s="50">
        <f t="shared" si="5"/>
        <v>189.8</v>
      </c>
    </row>
    <row r="10" spans="1:40" ht="12.75">
      <c r="A10" s="48">
        <v>6</v>
      </c>
      <c r="B10" s="48">
        <v>516</v>
      </c>
      <c r="C10" s="48" t="s">
        <v>39</v>
      </c>
      <c r="D10" s="48" t="s">
        <v>36</v>
      </c>
      <c r="E10" s="48">
        <v>233</v>
      </c>
      <c r="F10" s="48">
        <v>140</v>
      </c>
      <c r="G10" s="48">
        <v>235</v>
      </c>
      <c r="H10" s="48">
        <v>190</v>
      </c>
      <c r="I10" s="48">
        <v>182</v>
      </c>
      <c r="J10" s="48">
        <v>148</v>
      </c>
      <c r="K10" s="48"/>
      <c r="L10" s="48"/>
      <c r="M10" s="48">
        <v>187</v>
      </c>
      <c r="N10" s="48">
        <v>191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9">
        <f t="shared" si="0"/>
        <v>1506</v>
      </c>
      <c r="AJ10" s="49">
        <f t="shared" si="1"/>
        <v>0</v>
      </c>
      <c r="AK10" s="49">
        <f t="shared" si="2"/>
        <v>0</v>
      </c>
      <c r="AL10" s="49">
        <f t="shared" si="3"/>
        <v>1506</v>
      </c>
      <c r="AM10" s="49">
        <f t="shared" si="4"/>
        <v>8</v>
      </c>
      <c r="AN10" s="50">
        <f t="shared" si="5"/>
        <v>188.25</v>
      </c>
    </row>
    <row r="11" spans="1:40" ht="12.75">
      <c r="A11" s="48">
        <v>7</v>
      </c>
      <c r="B11" s="48">
        <v>386</v>
      </c>
      <c r="C11" s="48" t="s">
        <v>75</v>
      </c>
      <c r="D11" s="48" t="s">
        <v>61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>
        <v>144</v>
      </c>
      <c r="P11" s="48">
        <v>176</v>
      </c>
      <c r="Q11" s="48"/>
      <c r="R11" s="48"/>
      <c r="S11" s="48"/>
      <c r="T11" s="48"/>
      <c r="U11" s="48">
        <v>192</v>
      </c>
      <c r="V11" s="48">
        <v>218</v>
      </c>
      <c r="W11" s="48">
        <v>196</v>
      </c>
      <c r="X11" s="48">
        <v>136</v>
      </c>
      <c r="Y11" s="48">
        <v>200</v>
      </c>
      <c r="Z11" s="48">
        <v>173</v>
      </c>
      <c r="AA11" s="48">
        <v>172</v>
      </c>
      <c r="AB11" s="48">
        <v>200</v>
      </c>
      <c r="AC11" s="48">
        <v>192</v>
      </c>
      <c r="AD11" s="48">
        <v>181</v>
      </c>
      <c r="AE11" s="48">
        <v>232</v>
      </c>
      <c r="AF11" s="48">
        <v>190</v>
      </c>
      <c r="AG11" s="48">
        <v>236</v>
      </c>
      <c r="AH11" s="48">
        <v>170</v>
      </c>
      <c r="AI11" s="49">
        <f t="shared" si="0"/>
        <v>0</v>
      </c>
      <c r="AJ11" s="49">
        <f t="shared" si="1"/>
        <v>1062</v>
      </c>
      <c r="AK11" s="49">
        <f t="shared" si="2"/>
        <v>1946</v>
      </c>
      <c r="AL11" s="49">
        <f t="shared" si="3"/>
        <v>3008</v>
      </c>
      <c r="AM11" s="49">
        <f t="shared" si="4"/>
        <v>16</v>
      </c>
      <c r="AN11" s="50">
        <f t="shared" si="5"/>
        <v>188</v>
      </c>
    </row>
    <row r="12" spans="1:40" ht="12.75">
      <c r="A12" s="48">
        <v>8</v>
      </c>
      <c r="B12" s="48">
        <v>1346</v>
      </c>
      <c r="C12" s="48" t="s">
        <v>32</v>
      </c>
      <c r="D12" s="48" t="s">
        <v>33</v>
      </c>
      <c r="E12" s="48">
        <v>172</v>
      </c>
      <c r="F12" s="48">
        <v>207</v>
      </c>
      <c r="G12" s="48">
        <v>199</v>
      </c>
      <c r="H12" s="48">
        <v>178</v>
      </c>
      <c r="I12" s="48">
        <v>170</v>
      </c>
      <c r="J12" s="48">
        <v>156</v>
      </c>
      <c r="K12" s="48">
        <v>171</v>
      </c>
      <c r="L12" s="48">
        <v>138</v>
      </c>
      <c r="M12" s="48">
        <v>200</v>
      </c>
      <c r="N12" s="48">
        <v>181</v>
      </c>
      <c r="O12" s="48">
        <v>193</v>
      </c>
      <c r="P12" s="48">
        <v>190</v>
      </c>
      <c r="Q12" s="48">
        <v>235</v>
      </c>
      <c r="R12" s="48">
        <v>166</v>
      </c>
      <c r="S12" s="48">
        <v>178</v>
      </c>
      <c r="T12" s="48">
        <v>195</v>
      </c>
      <c r="U12" s="48">
        <v>195</v>
      </c>
      <c r="V12" s="48">
        <v>167</v>
      </c>
      <c r="W12" s="48">
        <v>187</v>
      </c>
      <c r="X12" s="48">
        <v>196</v>
      </c>
      <c r="Y12" s="48">
        <v>203</v>
      </c>
      <c r="Z12" s="48">
        <v>208</v>
      </c>
      <c r="AA12" s="48">
        <v>199</v>
      </c>
      <c r="AB12" s="48">
        <v>179</v>
      </c>
      <c r="AC12" s="48">
        <v>160</v>
      </c>
      <c r="AD12" s="48">
        <v>205</v>
      </c>
      <c r="AE12" s="48">
        <v>210</v>
      </c>
      <c r="AF12" s="48">
        <v>193</v>
      </c>
      <c r="AG12" s="48"/>
      <c r="AH12" s="48"/>
      <c r="AI12" s="49">
        <f t="shared" si="0"/>
        <v>1772</v>
      </c>
      <c r="AJ12" s="49">
        <f t="shared" si="1"/>
        <v>1902</v>
      </c>
      <c r="AK12" s="49">
        <f t="shared" si="2"/>
        <v>1557</v>
      </c>
      <c r="AL12" s="49">
        <f t="shared" si="3"/>
        <v>5231</v>
      </c>
      <c r="AM12" s="49">
        <f t="shared" si="4"/>
        <v>28</v>
      </c>
      <c r="AN12" s="50">
        <f t="shared" si="5"/>
        <v>186.82142857142858</v>
      </c>
    </row>
    <row r="13" spans="1:40" ht="12.75">
      <c r="A13" s="48">
        <v>9</v>
      </c>
      <c r="B13" s="48">
        <v>1038</v>
      </c>
      <c r="C13" s="48" t="s">
        <v>50</v>
      </c>
      <c r="D13" s="48" t="s">
        <v>36</v>
      </c>
      <c r="E13" s="48"/>
      <c r="F13" s="48"/>
      <c r="G13" s="48">
        <v>242</v>
      </c>
      <c r="H13" s="48">
        <v>160</v>
      </c>
      <c r="I13" s="48">
        <v>161</v>
      </c>
      <c r="J13" s="48">
        <v>224</v>
      </c>
      <c r="K13" s="48">
        <v>219</v>
      </c>
      <c r="L13" s="48">
        <v>204</v>
      </c>
      <c r="M13" s="48">
        <v>168</v>
      </c>
      <c r="N13" s="48">
        <v>217</v>
      </c>
      <c r="O13" s="48">
        <v>178</v>
      </c>
      <c r="P13" s="48">
        <v>194</v>
      </c>
      <c r="Q13" s="48">
        <v>202</v>
      </c>
      <c r="R13" s="48">
        <v>162</v>
      </c>
      <c r="S13" s="48"/>
      <c r="T13" s="48"/>
      <c r="U13" s="48">
        <v>179</v>
      </c>
      <c r="V13" s="48">
        <v>187</v>
      </c>
      <c r="W13" s="48">
        <v>155</v>
      </c>
      <c r="X13" s="48">
        <v>140</v>
      </c>
      <c r="Y13" s="48">
        <v>247</v>
      </c>
      <c r="Z13" s="48">
        <v>214</v>
      </c>
      <c r="AA13" s="48">
        <v>188</v>
      </c>
      <c r="AB13" s="48">
        <v>168</v>
      </c>
      <c r="AC13" s="48">
        <v>163</v>
      </c>
      <c r="AD13" s="48">
        <v>189</v>
      </c>
      <c r="AE13" s="48">
        <v>213</v>
      </c>
      <c r="AF13" s="48">
        <v>160</v>
      </c>
      <c r="AG13" s="48">
        <v>179</v>
      </c>
      <c r="AH13" s="48">
        <v>129</v>
      </c>
      <c r="AI13" s="49">
        <f t="shared" si="0"/>
        <v>1595</v>
      </c>
      <c r="AJ13" s="49">
        <f t="shared" si="1"/>
        <v>1397</v>
      </c>
      <c r="AK13" s="49">
        <f t="shared" si="2"/>
        <v>1850</v>
      </c>
      <c r="AL13" s="49">
        <f t="shared" si="3"/>
        <v>4842</v>
      </c>
      <c r="AM13" s="49">
        <f t="shared" si="4"/>
        <v>26</v>
      </c>
      <c r="AN13" s="50">
        <f t="shared" si="5"/>
        <v>186.23076923076923</v>
      </c>
    </row>
    <row r="14" spans="1:40" ht="12.75">
      <c r="A14" s="48">
        <v>10</v>
      </c>
      <c r="B14" s="48">
        <v>1145</v>
      </c>
      <c r="C14" s="48" t="s">
        <v>77</v>
      </c>
      <c r="D14" s="48" t="s">
        <v>44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>
        <v>196</v>
      </c>
      <c r="Z14" s="48">
        <v>168</v>
      </c>
      <c r="AA14" s="48">
        <v>245</v>
      </c>
      <c r="AB14" s="48">
        <v>220</v>
      </c>
      <c r="AC14" s="48">
        <v>178</v>
      </c>
      <c r="AD14" s="48">
        <v>165</v>
      </c>
      <c r="AE14" s="48">
        <v>179</v>
      </c>
      <c r="AF14" s="48">
        <v>145</v>
      </c>
      <c r="AG14" s="48">
        <v>170</v>
      </c>
      <c r="AH14" s="48">
        <v>191</v>
      </c>
      <c r="AI14" s="49">
        <f t="shared" si="0"/>
        <v>0</v>
      </c>
      <c r="AJ14" s="49">
        <f t="shared" si="1"/>
        <v>0</v>
      </c>
      <c r="AK14" s="49">
        <f t="shared" si="2"/>
        <v>1857</v>
      </c>
      <c r="AL14" s="49">
        <f t="shared" si="3"/>
        <v>1857</v>
      </c>
      <c r="AM14" s="49">
        <f t="shared" si="4"/>
        <v>10</v>
      </c>
      <c r="AN14" s="50">
        <f t="shared" si="5"/>
        <v>185.7</v>
      </c>
    </row>
    <row r="15" spans="1:40" ht="12.75">
      <c r="A15" s="48">
        <v>11</v>
      </c>
      <c r="B15" s="48">
        <v>1891</v>
      </c>
      <c r="C15" s="48" t="s">
        <v>55</v>
      </c>
      <c r="D15" s="48" t="s">
        <v>43</v>
      </c>
      <c r="E15" s="48">
        <v>145</v>
      </c>
      <c r="F15" s="48">
        <v>211</v>
      </c>
      <c r="G15" s="48">
        <v>155</v>
      </c>
      <c r="H15" s="48">
        <v>170</v>
      </c>
      <c r="I15" s="48">
        <v>204</v>
      </c>
      <c r="J15" s="48">
        <v>170</v>
      </c>
      <c r="K15" s="48"/>
      <c r="L15" s="48"/>
      <c r="M15" s="48">
        <v>199</v>
      </c>
      <c r="N15" s="48">
        <v>205</v>
      </c>
      <c r="O15" s="48">
        <v>162</v>
      </c>
      <c r="P15" s="48">
        <v>161</v>
      </c>
      <c r="Q15" s="48">
        <v>221</v>
      </c>
      <c r="R15" s="48">
        <v>201</v>
      </c>
      <c r="S15" s="48">
        <v>202</v>
      </c>
      <c r="T15" s="48">
        <v>200</v>
      </c>
      <c r="U15" s="48">
        <v>141</v>
      </c>
      <c r="V15" s="48">
        <v>178</v>
      </c>
      <c r="W15" s="48">
        <v>169</v>
      </c>
      <c r="X15" s="48">
        <v>137</v>
      </c>
      <c r="Y15" s="48">
        <v>121</v>
      </c>
      <c r="Z15" s="48">
        <v>269</v>
      </c>
      <c r="AA15" s="48">
        <v>224</v>
      </c>
      <c r="AB15" s="48">
        <v>177</v>
      </c>
      <c r="AC15" s="48">
        <v>237</v>
      </c>
      <c r="AD15" s="48">
        <v>163</v>
      </c>
      <c r="AE15" s="48">
        <v>214</v>
      </c>
      <c r="AF15" s="48"/>
      <c r="AG15" s="48"/>
      <c r="AH15" s="48"/>
      <c r="AI15" s="49">
        <f t="shared" si="0"/>
        <v>1459</v>
      </c>
      <c r="AJ15" s="49">
        <f t="shared" si="1"/>
        <v>1772</v>
      </c>
      <c r="AK15" s="49">
        <f t="shared" si="2"/>
        <v>1405</v>
      </c>
      <c r="AL15" s="49">
        <f t="shared" si="3"/>
        <v>4636</v>
      </c>
      <c r="AM15" s="49">
        <f t="shared" si="4"/>
        <v>25</v>
      </c>
      <c r="AN15" s="50">
        <f t="shared" si="5"/>
        <v>185.44</v>
      </c>
    </row>
    <row r="16" spans="1:40" ht="12.75">
      <c r="A16" s="48">
        <v>12</v>
      </c>
      <c r="B16" s="48">
        <v>2026</v>
      </c>
      <c r="C16" s="48" t="s">
        <v>65</v>
      </c>
      <c r="D16" s="48" t="s">
        <v>46</v>
      </c>
      <c r="E16" s="48"/>
      <c r="F16" s="48">
        <v>199</v>
      </c>
      <c r="G16" s="48">
        <v>187</v>
      </c>
      <c r="H16" s="48">
        <v>192</v>
      </c>
      <c r="I16" s="48">
        <v>200</v>
      </c>
      <c r="J16" s="48">
        <v>194</v>
      </c>
      <c r="K16" s="48">
        <v>203</v>
      </c>
      <c r="L16" s="48">
        <v>182</v>
      </c>
      <c r="M16" s="48">
        <v>194</v>
      </c>
      <c r="N16" s="48">
        <v>213</v>
      </c>
      <c r="O16" s="48">
        <v>146</v>
      </c>
      <c r="P16" s="48">
        <v>176</v>
      </c>
      <c r="Q16" s="48">
        <v>177</v>
      </c>
      <c r="R16" s="48">
        <v>221</v>
      </c>
      <c r="S16" s="48">
        <v>209</v>
      </c>
      <c r="T16" s="48">
        <v>165</v>
      </c>
      <c r="U16" s="48">
        <v>176</v>
      </c>
      <c r="V16" s="48">
        <v>165</v>
      </c>
      <c r="W16" s="48">
        <v>193</v>
      </c>
      <c r="X16" s="48">
        <v>164</v>
      </c>
      <c r="Y16" s="48">
        <v>200</v>
      </c>
      <c r="Z16" s="48">
        <v>161</v>
      </c>
      <c r="AA16" s="48">
        <v>179</v>
      </c>
      <c r="AB16" s="48">
        <v>234</v>
      </c>
      <c r="AC16" s="48">
        <v>148</v>
      </c>
      <c r="AD16" s="48">
        <v>226</v>
      </c>
      <c r="AE16" s="48">
        <v>166</v>
      </c>
      <c r="AF16" s="48">
        <v>197</v>
      </c>
      <c r="AG16" s="48">
        <v>177</v>
      </c>
      <c r="AH16" s="48">
        <v>112</v>
      </c>
      <c r="AI16" s="49">
        <f t="shared" si="0"/>
        <v>1764</v>
      </c>
      <c r="AJ16" s="49">
        <f t="shared" si="1"/>
        <v>1792</v>
      </c>
      <c r="AK16" s="49">
        <f t="shared" si="2"/>
        <v>1800</v>
      </c>
      <c r="AL16" s="49">
        <f t="shared" si="3"/>
        <v>5356</v>
      </c>
      <c r="AM16" s="49">
        <f t="shared" si="4"/>
        <v>29</v>
      </c>
      <c r="AN16" s="50">
        <f t="shared" si="5"/>
        <v>184.68965517241378</v>
      </c>
    </row>
    <row r="17" spans="1:40" ht="12.75">
      <c r="A17" s="48">
        <v>13</v>
      </c>
      <c r="B17" s="48">
        <v>745</v>
      </c>
      <c r="C17" s="48" t="s">
        <v>64</v>
      </c>
      <c r="D17" s="48" t="s">
        <v>61</v>
      </c>
      <c r="E17" s="48"/>
      <c r="F17" s="48"/>
      <c r="G17" s="48"/>
      <c r="H17" s="48"/>
      <c r="I17" s="48"/>
      <c r="J17" s="48"/>
      <c r="K17" s="48">
        <v>176</v>
      </c>
      <c r="L17" s="48">
        <v>189</v>
      </c>
      <c r="M17" s="48">
        <v>204</v>
      </c>
      <c r="N17" s="48">
        <v>159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>
        <v>166</v>
      </c>
      <c r="AF17" s="48">
        <v>163</v>
      </c>
      <c r="AG17" s="48">
        <v>233</v>
      </c>
      <c r="AH17" s="48">
        <v>182</v>
      </c>
      <c r="AI17" s="49">
        <f t="shared" si="0"/>
        <v>728</v>
      </c>
      <c r="AJ17" s="49">
        <f t="shared" si="1"/>
        <v>0</v>
      </c>
      <c r="AK17" s="49">
        <f t="shared" si="2"/>
        <v>744</v>
      </c>
      <c r="AL17" s="49">
        <f t="shared" si="3"/>
        <v>1472</v>
      </c>
      <c r="AM17" s="49">
        <f t="shared" si="4"/>
        <v>8</v>
      </c>
      <c r="AN17" s="50">
        <f t="shared" si="5"/>
        <v>184</v>
      </c>
    </row>
    <row r="18" spans="1:40" ht="12.75">
      <c r="A18" s="48">
        <v>14</v>
      </c>
      <c r="B18" s="48">
        <v>1265</v>
      </c>
      <c r="C18" s="48" t="s">
        <v>58</v>
      </c>
      <c r="D18" s="48" t="s">
        <v>44</v>
      </c>
      <c r="E18" s="48">
        <v>152</v>
      </c>
      <c r="F18" s="48">
        <v>189</v>
      </c>
      <c r="G18" s="48">
        <v>178</v>
      </c>
      <c r="H18" s="48">
        <v>188</v>
      </c>
      <c r="I18" s="48">
        <v>216</v>
      </c>
      <c r="J18" s="48">
        <v>206</v>
      </c>
      <c r="K18" s="48">
        <v>210</v>
      </c>
      <c r="L18" s="48">
        <v>189</v>
      </c>
      <c r="M18" s="48">
        <v>182</v>
      </c>
      <c r="N18" s="48">
        <v>220</v>
      </c>
      <c r="O18" s="48">
        <v>167</v>
      </c>
      <c r="P18" s="48">
        <v>189</v>
      </c>
      <c r="Q18" s="48">
        <v>192</v>
      </c>
      <c r="R18" s="48">
        <v>169</v>
      </c>
      <c r="S18" s="48">
        <v>160</v>
      </c>
      <c r="T18" s="48">
        <v>180</v>
      </c>
      <c r="U18" s="48"/>
      <c r="V18" s="48"/>
      <c r="W18" s="48"/>
      <c r="X18" s="48"/>
      <c r="Y18" s="48">
        <v>144</v>
      </c>
      <c r="Z18" s="48">
        <v>179</v>
      </c>
      <c r="AA18" s="48">
        <v>180</v>
      </c>
      <c r="AB18" s="48">
        <v>182</v>
      </c>
      <c r="AC18" s="48">
        <v>187</v>
      </c>
      <c r="AD18" s="48">
        <v>199</v>
      </c>
      <c r="AE18" s="48">
        <v>180</v>
      </c>
      <c r="AF18" s="48">
        <v>227</v>
      </c>
      <c r="AG18" s="48">
        <v>170</v>
      </c>
      <c r="AH18" s="48">
        <v>120</v>
      </c>
      <c r="AI18" s="49">
        <f t="shared" si="0"/>
        <v>1930</v>
      </c>
      <c r="AJ18" s="49">
        <f t="shared" si="1"/>
        <v>1057</v>
      </c>
      <c r="AK18" s="49">
        <f t="shared" si="2"/>
        <v>1768</v>
      </c>
      <c r="AL18" s="49">
        <f t="shared" si="3"/>
        <v>4755</v>
      </c>
      <c r="AM18" s="49">
        <f t="shared" si="4"/>
        <v>26</v>
      </c>
      <c r="AN18" s="50">
        <f t="shared" si="5"/>
        <v>182.8846153846154</v>
      </c>
    </row>
    <row r="19" spans="1:40" ht="12.75">
      <c r="A19" s="48">
        <v>15</v>
      </c>
      <c r="B19" s="48">
        <v>158</v>
      </c>
      <c r="C19" s="48" t="s">
        <v>62</v>
      </c>
      <c r="D19" s="48" t="s">
        <v>61</v>
      </c>
      <c r="E19" s="48">
        <v>203</v>
      </c>
      <c r="F19" s="48">
        <v>202</v>
      </c>
      <c r="G19" s="48">
        <v>146</v>
      </c>
      <c r="H19" s="48">
        <v>172</v>
      </c>
      <c r="I19" s="48">
        <v>179</v>
      </c>
      <c r="J19" s="48">
        <v>161</v>
      </c>
      <c r="K19" s="48">
        <v>208</v>
      </c>
      <c r="L19" s="48">
        <v>163</v>
      </c>
      <c r="M19" s="48">
        <v>160</v>
      </c>
      <c r="N19" s="48">
        <v>175</v>
      </c>
      <c r="O19" s="48">
        <v>191</v>
      </c>
      <c r="P19" s="48">
        <v>195</v>
      </c>
      <c r="Q19" s="48">
        <v>192</v>
      </c>
      <c r="R19" s="48">
        <v>191</v>
      </c>
      <c r="S19" s="48">
        <v>191</v>
      </c>
      <c r="T19" s="48">
        <v>187</v>
      </c>
      <c r="U19" s="48">
        <v>168</v>
      </c>
      <c r="V19" s="48">
        <v>171</v>
      </c>
      <c r="W19" s="48">
        <v>190</v>
      </c>
      <c r="X19" s="48">
        <v>157</v>
      </c>
      <c r="Y19" s="48">
        <v>171</v>
      </c>
      <c r="Z19" s="48">
        <v>199</v>
      </c>
      <c r="AA19" s="48">
        <v>204</v>
      </c>
      <c r="AB19" s="48">
        <v>163</v>
      </c>
      <c r="AC19" s="48">
        <v>162</v>
      </c>
      <c r="AD19" s="48">
        <v>235</v>
      </c>
      <c r="AE19" s="48"/>
      <c r="AF19" s="48"/>
      <c r="AG19" s="48">
        <v>177</v>
      </c>
      <c r="AH19" s="48">
        <v>199</v>
      </c>
      <c r="AI19" s="49">
        <f t="shared" si="0"/>
        <v>1769</v>
      </c>
      <c r="AJ19" s="49">
        <f t="shared" si="1"/>
        <v>1833</v>
      </c>
      <c r="AK19" s="49">
        <f t="shared" si="2"/>
        <v>1510</v>
      </c>
      <c r="AL19" s="49">
        <f t="shared" si="3"/>
        <v>5112</v>
      </c>
      <c r="AM19" s="49">
        <f t="shared" si="4"/>
        <v>28</v>
      </c>
      <c r="AN19" s="50">
        <f t="shared" si="5"/>
        <v>182.57142857142858</v>
      </c>
    </row>
    <row r="20" spans="1:40" ht="12.75">
      <c r="A20" s="48">
        <v>16</v>
      </c>
      <c r="B20" s="48">
        <v>1653</v>
      </c>
      <c r="C20" s="48" t="s">
        <v>60</v>
      </c>
      <c r="D20" s="48" t="s">
        <v>44</v>
      </c>
      <c r="E20" s="48">
        <v>169</v>
      </c>
      <c r="F20" s="48">
        <v>202</v>
      </c>
      <c r="G20" s="48">
        <v>185</v>
      </c>
      <c r="H20" s="48">
        <v>136</v>
      </c>
      <c r="I20" s="48">
        <v>158</v>
      </c>
      <c r="J20" s="48">
        <v>197</v>
      </c>
      <c r="K20" s="48">
        <v>149</v>
      </c>
      <c r="L20" s="48">
        <v>182</v>
      </c>
      <c r="M20" s="48">
        <v>167</v>
      </c>
      <c r="N20" s="48">
        <v>193</v>
      </c>
      <c r="O20" s="48">
        <v>205</v>
      </c>
      <c r="P20" s="48">
        <v>162</v>
      </c>
      <c r="Q20" s="48">
        <v>188</v>
      </c>
      <c r="R20" s="48">
        <v>178</v>
      </c>
      <c r="S20" s="48">
        <v>166</v>
      </c>
      <c r="T20" s="48">
        <v>244</v>
      </c>
      <c r="U20" s="48">
        <v>224</v>
      </c>
      <c r="V20" s="48">
        <v>173</v>
      </c>
      <c r="W20" s="48">
        <v>156</v>
      </c>
      <c r="X20" s="48">
        <v>181</v>
      </c>
      <c r="Y20" s="48">
        <v>190</v>
      </c>
      <c r="Z20" s="48">
        <v>178</v>
      </c>
      <c r="AA20" s="48">
        <v>167</v>
      </c>
      <c r="AB20" s="48">
        <v>170</v>
      </c>
      <c r="AC20" s="48">
        <v>209</v>
      </c>
      <c r="AD20" s="48">
        <v>183</v>
      </c>
      <c r="AE20" s="48">
        <v>196</v>
      </c>
      <c r="AF20" s="48">
        <v>146</v>
      </c>
      <c r="AG20" s="48">
        <v>196</v>
      </c>
      <c r="AH20" s="48">
        <v>211</v>
      </c>
      <c r="AI20" s="49">
        <f t="shared" si="0"/>
        <v>1738</v>
      </c>
      <c r="AJ20" s="49">
        <f t="shared" si="1"/>
        <v>1877</v>
      </c>
      <c r="AK20" s="49">
        <f t="shared" si="2"/>
        <v>1846</v>
      </c>
      <c r="AL20" s="49">
        <f t="shared" si="3"/>
        <v>5461</v>
      </c>
      <c r="AM20" s="49">
        <f t="shared" si="4"/>
        <v>30</v>
      </c>
      <c r="AN20" s="50">
        <f t="shared" si="5"/>
        <v>182.03333333333333</v>
      </c>
    </row>
    <row r="21" spans="1:40" ht="12.75">
      <c r="A21" s="48">
        <v>17</v>
      </c>
      <c r="B21" s="48">
        <v>1622</v>
      </c>
      <c r="C21" s="48" t="s">
        <v>53</v>
      </c>
      <c r="D21" s="48" t="s">
        <v>43</v>
      </c>
      <c r="E21" s="48"/>
      <c r="F21" s="48"/>
      <c r="G21" s="48"/>
      <c r="H21" s="48"/>
      <c r="I21" s="48"/>
      <c r="J21" s="48"/>
      <c r="K21" s="48">
        <v>175</v>
      </c>
      <c r="L21" s="48">
        <v>178</v>
      </c>
      <c r="M21" s="48">
        <v>189</v>
      </c>
      <c r="N21" s="48">
        <v>161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>
        <v>192</v>
      </c>
      <c r="AB21" s="48">
        <v>200</v>
      </c>
      <c r="AC21" s="48">
        <v>137</v>
      </c>
      <c r="AD21" s="48">
        <v>187</v>
      </c>
      <c r="AE21" s="48"/>
      <c r="AF21" s="48"/>
      <c r="AG21" s="48">
        <v>178</v>
      </c>
      <c r="AH21" s="48">
        <v>222</v>
      </c>
      <c r="AI21" s="49">
        <f t="shared" si="0"/>
        <v>703</v>
      </c>
      <c r="AJ21" s="49">
        <f t="shared" si="1"/>
        <v>0</v>
      </c>
      <c r="AK21" s="49">
        <f t="shared" si="2"/>
        <v>1116</v>
      </c>
      <c r="AL21" s="49">
        <f t="shared" si="3"/>
        <v>1819</v>
      </c>
      <c r="AM21" s="49">
        <f t="shared" si="4"/>
        <v>10</v>
      </c>
      <c r="AN21" s="50">
        <f t="shared" si="5"/>
        <v>181.9</v>
      </c>
    </row>
    <row r="22" spans="1:40" ht="12.75">
      <c r="A22" s="48">
        <v>18</v>
      </c>
      <c r="B22" s="48">
        <v>1362</v>
      </c>
      <c r="C22" s="48" t="s">
        <v>34</v>
      </c>
      <c r="D22" s="48" t="s">
        <v>33</v>
      </c>
      <c r="E22" s="48">
        <v>180</v>
      </c>
      <c r="F22" s="48">
        <v>188</v>
      </c>
      <c r="G22" s="48">
        <v>181</v>
      </c>
      <c r="H22" s="48">
        <v>199</v>
      </c>
      <c r="I22" s="48">
        <v>173</v>
      </c>
      <c r="J22" s="48">
        <v>213</v>
      </c>
      <c r="K22" s="48">
        <v>153</v>
      </c>
      <c r="L22" s="48">
        <v>226</v>
      </c>
      <c r="M22" s="48">
        <v>211</v>
      </c>
      <c r="N22" s="48">
        <v>154</v>
      </c>
      <c r="O22" s="48">
        <v>167</v>
      </c>
      <c r="P22" s="48">
        <v>169</v>
      </c>
      <c r="Q22" s="48"/>
      <c r="R22" s="48"/>
      <c r="S22" s="48">
        <v>187</v>
      </c>
      <c r="T22" s="48">
        <v>182</v>
      </c>
      <c r="U22" s="48">
        <v>168</v>
      </c>
      <c r="V22" s="48">
        <v>171</v>
      </c>
      <c r="W22" s="48"/>
      <c r="X22" s="48"/>
      <c r="Y22" s="48">
        <v>168</v>
      </c>
      <c r="Z22" s="48">
        <v>159</v>
      </c>
      <c r="AA22" s="48">
        <v>200</v>
      </c>
      <c r="AB22" s="48">
        <v>163</v>
      </c>
      <c r="AC22" s="48"/>
      <c r="AD22" s="48"/>
      <c r="AE22" s="48">
        <v>182</v>
      </c>
      <c r="AF22" s="48">
        <v>202</v>
      </c>
      <c r="AG22" s="48">
        <v>192</v>
      </c>
      <c r="AH22" s="48">
        <v>175</v>
      </c>
      <c r="AI22" s="49">
        <f t="shared" si="0"/>
        <v>1878</v>
      </c>
      <c r="AJ22" s="49">
        <f t="shared" si="1"/>
        <v>1044</v>
      </c>
      <c r="AK22" s="49">
        <f t="shared" si="2"/>
        <v>1441</v>
      </c>
      <c r="AL22" s="49">
        <f t="shared" si="3"/>
        <v>4363</v>
      </c>
      <c r="AM22" s="49">
        <f t="shared" si="4"/>
        <v>24</v>
      </c>
      <c r="AN22" s="50">
        <f t="shared" si="5"/>
        <v>181.79166666666666</v>
      </c>
    </row>
    <row r="23" spans="1:40" ht="12.75">
      <c r="A23" s="48">
        <v>19</v>
      </c>
      <c r="B23" s="48">
        <v>1460</v>
      </c>
      <c r="C23" s="48" t="s">
        <v>49</v>
      </c>
      <c r="D23" s="48" t="s">
        <v>33</v>
      </c>
      <c r="E23" s="48">
        <v>228</v>
      </c>
      <c r="F23" s="48">
        <v>145</v>
      </c>
      <c r="G23" s="48">
        <v>173</v>
      </c>
      <c r="H23" s="48">
        <v>167</v>
      </c>
      <c r="I23" s="48">
        <v>175</v>
      </c>
      <c r="J23" s="48">
        <v>166</v>
      </c>
      <c r="K23" s="48">
        <v>160</v>
      </c>
      <c r="L23" s="48">
        <v>202</v>
      </c>
      <c r="M23" s="48">
        <v>171</v>
      </c>
      <c r="N23" s="48">
        <v>147</v>
      </c>
      <c r="O23" s="48"/>
      <c r="P23" s="48"/>
      <c r="Q23" s="48">
        <v>200</v>
      </c>
      <c r="R23" s="48">
        <v>194</v>
      </c>
      <c r="S23" s="48">
        <v>172</v>
      </c>
      <c r="T23" s="48">
        <v>203</v>
      </c>
      <c r="U23" s="48">
        <v>214</v>
      </c>
      <c r="V23" s="48">
        <v>160</v>
      </c>
      <c r="W23" s="48">
        <v>190</v>
      </c>
      <c r="X23" s="48">
        <v>186</v>
      </c>
      <c r="Y23" s="48">
        <v>189</v>
      </c>
      <c r="Z23" s="48">
        <v>174</v>
      </c>
      <c r="AA23" s="48">
        <v>185</v>
      </c>
      <c r="AB23" s="48">
        <v>195</v>
      </c>
      <c r="AC23" s="48">
        <v>205</v>
      </c>
      <c r="AD23" s="48">
        <v>179</v>
      </c>
      <c r="AE23" s="48">
        <v>161</v>
      </c>
      <c r="AF23" s="48">
        <v>192</v>
      </c>
      <c r="AG23" s="48">
        <v>190</v>
      </c>
      <c r="AH23" s="48">
        <v>160</v>
      </c>
      <c r="AI23" s="49">
        <f t="shared" si="0"/>
        <v>1734</v>
      </c>
      <c r="AJ23" s="49">
        <f t="shared" si="1"/>
        <v>1519</v>
      </c>
      <c r="AK23" s="49">
        <f t="shared" si="2"/>
        <v>1830</v>
      </c>
      <c r="AL23" s="49">
        <f t="shared" si="3"/>
        <v>5083</v>
      </c>
      <c r="AM23" s="49">
        <f t="shared" si="4"/>
        <v>28</v>
      </c>
      <c r="AN23" s="50">
        <f t="shared" si="5"/>
        <v>181.53571428571428</v>
      </c>
    </row>
    <row r="24" spans="1:40" ht="12.75">
      <c r="A24" s="48">
        <v>20</v>
      </c>
      <c r="B24" s="48">
        <v>628</v>
      </c>
      <c r="C24" s="48" t="s">
        <v>54</v>
      </c>
      <c r="D24" s="48" t="s">
        <v>43</v>
      </c>
      <c r="E24" s="48">
        <v>156</v>
      </c>
      <c r="F24" s="48">
        <v>149</v>
      </c>
      <c r="G24" s="48">
        <v>192</v>
      </c>
      <c r="H24" s="48">
        <v>174</v>
      </c>
      <c r="I24" s="48">
        <v>174</v>
      </c>
      <c r="J24" s="48">
        <v>180</v>
      </c>
      <c r="K24" s="48"/>
      <c r="L24" s="48"/>
      <c r="M24" s="48"/>
      <c r="N24" s="48"/>
      <c r="O24" s="48">
        <v>182</v>
      </c>
      <c r="P24" s="48">
        <v>183</v>
      </c>
      <c r="Q24" s="48">
        <v>175</v>
      </c>
      <c r="R24" s="48">
        <v>174</v>
      </c>
      <c r="S24" s="48">
        <v>205</v>
      </c>
      <c r="T24" s="48">
        <v>189</v>
      </c>
      <c r="U24" s="48">
        <v>178</v>
      </c>
      <c r="V24" s="48">
        <v>190</v>
      </c>
      <c r="W24" s="48">
        <v>158</v>
      </c>
      <c r="X24" s="48">
        <v>160</v>
      </c>
      <c r="Y24" s="48">
        <v>206</v>
      </c>
      <c r="Z24" s="48">
        <v>191</v>
      </c>
      <c r="AA24" s="48">
        <v>200</v>
      </c>
      <c r="AB24" s="48">
        <v>163</v>
      </c>
      <c r="AC24" s="48"/>
      <c r="AD24" s="48"/>
      <c r="AE24" s="48">
        <v>169</v>
      </c>
      <c r="AF24" s="48">
        <v>149</v>
      </c>
      <c r="AG24" s="48">
        <v>230</v>
      </c>
      <c r="AH24" s="48">
        <v>191</v>
      </c>
      <c r="AI24" s="49">
        <f t="shared" si="0"/>
        <v>1025</v>
      </c>
      <c r="AJ24" s="49">
        <f t="shared" si="1"/>
        <v>1794</v>
      </c>
      <c r="AK24" s="49">
        <f t="shared" si="2"/>
        <v>1499</v>
      </c>
      <c r="AL24" s="49">
        <f t="shared" si="3"/>
        <v>4318</v>
      </c>
      <c r="AM24" s="49">
        <f t="shared" si="4"/>
        <v>24</v>
      </c>
      <c r="AN24" s="50">
        <f t="shared" si="5"/>
        <v>179.91666666666666</v>
      </c>
    </row>
    <row r="25" spans="1:40" ht="12.75">
      <c r="A25" s="48">
        <v>21</v>
      </c>
      <c r="B25" s="48">
        <v>667</v>
      </c>
      <c r="C25" s="48" t="s">
        <v>38</v>
      </c>
      <c r="D25" s="48" t="s">
        <v>36</v>
      </c>
      <c r="E25" s="48">
        <v>180</v>
      </c>
      <c r="F25" s="48">
        <v>145</v>
      </c>
      <c r="G25" s="48">
        <v>164</v>
      </c>
      <c r="H25" s="48">
        <v>180</v>
      </c>
      <c r="I25" s="48"/>
      <c r="J25" s="48"/>
      <c r="K25" s="48">
        <v>171</v>
      </c>
      <c r="L25" s="48">
        <v>190</v>
      </c>
      <c r="M25" s="48"/>
      <c r="N25" s="48"/>
      <c r="O25" s="48">
        <v>176</v>
      </c>
      <c r="P25" s="48">
        <v>204</v>
      </c>
      <c r="Q25" s="48">
        <v>170</v>
      </c>
      <c r="R25" s="48">
        <v>172</v>
      </c>
      <c r="S25" s="48">
        <v>191</v>
      </c>
      <c r="T25" s="48">
        <v>161</v>
      </c>
      <c r="U25" s="48"/>
      <c r="V25" s="48"/>
      <c r="W25" s="48">
        <v>156</v>
      </c>
      <c r="X25" s="48">
        <v>167</v>
      </c>
      <c r="Y25" s="48">
        <v>146</v>
      </c>
      <c r="Z25" s="48">
        <v>162</v>
      </c>
      <c r="AA25" s="48">
        <v>190</v>
      </c>
      <c r="AB25" s="48">
        <v>184</v>
      </c>
      <c r="AC25" s="48">
        <v>217</v>
      </c>
      <c r="AD25" s="48">
        <v>177</v>
      </c>
      <c r="AE25" s="48">
        <v>220</v>
      </c>
      <c r="AF25" s="48">
        <v>163</v>
      </c>
      <c r="AG25" s="48">
        <v>189</v>
      </c>
      <c r="AH25" s="48">
        <v>201</v>
      </c>
      <c r="AI25" s="49">
        <f t="shared" si="0"/>
        <v>1030</v>
      </c>
      <c r="AJ25" s="49">
        <f t="shared" si="1"/>
        <v>1397</v>
      </c>
      <c r="AK25" s="49">
        <f t="shared" si="2"/>
        <v>1849</v>
      </c>
      <c r="AL25" s="49">
        <f t="shared" si="3"/>
        <v>4276</v>
      </c>
      <c r="AM25" s="49">
        <f t="shared" si="4"/>
        <v>24</v>
      </c>
      <c r="AN25" s="50">
        <f t="shared" si="5"/>
        <v>178.16666666666666</v>
      </c>
    </row>
    <row r="26" spans="1:40" ht="12.75">
      <c r="A26" s="48">
        <v>22</v>
      </c>
      <c r="B26" s="48">
        <v>1353</v>
      </c>
      <c r="C26" s="48" t="s">
        <v>35</v>
      </c>
      <c r="D26" s="48" t="s">
        <v>33</v>
      </c>
      <c r="E26" s="48">
        <v>194</v>
      </c>
      <c r="F26" s="48">
        <v>165</v>
      </c>
      <c r="G26" s="48">
        <v>188</v>
      </c>
      <c r="H26" s="48">
        <v>137</v>
      </c>
      <c r="I26" s="48">
        <v>183</v>
      </c>
      <c r="J26" s="48">
        <v>210</v>
      </c>
      <c r="K26" s="48">
        <v>161</v>
      </c>
      <c r="L26" s="48">
        <v>190</v>
      </c>
      <c r="M26" s="48">
        <v>204</v>
      </c>
      <c r="N26" s="48">
        <v>189</v>
      </c>
      <c r="O26" s="48">
        <v>171</v>
      </c>
      <c r="P26" s="48">
        <v>181</v>
      </c>
      <c r="Q26" s="48">
        <v>187</v>
      </c>
      <c r="R26" s="48">
        <v>172</v>
      </c>
      <c r="S26" s="48">
        <v>202</v>
      </c>
      <c r="T26" s="48">
        <v>149</v>
      </c>
      <c r="U26" s="48"/>
      <c r="V26" s="48"/>
      <c r="W26" s="48">
        <v>182</v>
      </c>
      <c r="X26" s="48">
        <v>167</v>
      </c>
      <c r="Y26" s="48">
        <v>173</v>
      </c>
      <c r="Z26" s="48">
        <v>143</v>
      </c>
      <c r="AA26" s="48"/>
      <c r="AB26" s="48"/>
      <c r="AC26" s="48">
        <v>203</v>
      </c>
      <c r="AD26" s="48">
        <v>150</v>
      </c>
      <c r="AE26" s="48">
        <v>159</v>
      </c>
      <c r="AF26" s="48">
        <v>184</v>
      </c>
      <c r="AG26" s="48">
        <v>182</v>
      </c>
      <c r="AH26" s="48">
        <v>185</v>
      </c>
      <c r="AI26" s="49">
        <f t="shared" si="0"/>
        <v>1821</v>
      </c>
      <c r="AJ26" s="49">
        <f t="shared" si="1"/>
        <v>1411</v>
      </c>
      <c r="AK26" s="49">
        <f t="shared" si="2"/>
        <v>1379</v>
      </c>
      <c r="AL26" s="49">
        <f t="shared" si="3"/>
        <v>4611</v>
      </c>
      <c r="AM26" s="49">
        <f t="shared" si="4"/>
        <v>26</v>
      </c>
      <c r="AN26" s="50">
        <f t="shared" si="5"/>
        <v>177.34615384615384</v>
      </c>
    </row>
    <row r="27" spans="1:40" ht="12.75">
      <c r="A27" s="48">
        <v>23</v>
      </c>
      <c r="B27" s="48">
        <v>229</v>
      </c>
      <c r="C27" s="48" t="s">
        <v>48</v>
      </c>
      <c r="D27" s="48" t="s">
        <v>61</v>
      </c>
      <c r="E27" s="48">
        <v>142</v>
      </c>
      <c r="F27" s="48">
        <v>176</v>
      </c>
      <c r="G27" s="48">
        <v>210</v>
      </c>
      <c r="H27" s="48">
        <v>203</v>
      </c>
      <c r="I27" s="48">
        <v>161</v>
      </c>
      <c r="J27" s="48">
        <v>199</v>
      </c>
      <c r="K27" s="48">
        <v>160</v>
      </c>
      <c r="L27" s="48">
        <v>147</v>
      </c>
      <c r="M27" s="48">
        <v>203</v>
      </c>
      <c r="N27" s="48">
        <v>194</v>
      </c>
      <c r="O27" s="48"/>
      <c r="P27" s="48"/>
      <c r="Q27" s="48">
        <v>188</v>
      </c>
      <c r="R27" s="48">
        <v>167</v>
      </c>
      <c r="S27" s="48">
        <v>141</v>
      </c>
      <c r="T27" s="48">
        <v>174</v>
      </c>
      <c r="U27" s="48">
        <v>175</v>
      </c>
      <c r="V27" s="48">
        <v>213</v>
      </c>
      <c r="W27" s="48">
        <v>222</v>
      </c>
      <c r="X27" s="48">
        <v>211</v>
      </c>
      <c r="Y27" s="48">
        <v>141</v>
      </c>
      <c r="Z27" s="48">
        <v>159</v>
      </c>
      <c r="AA27" s="48">
        <v>171</v>
      </c>
      <c r="AB27" s="48">
        <v>234</v>
      </c>
      <c r="AC27" s="48">
        <v>160</v>
      </c>
      <c r="AD27" s="48">
        <v>157</v>
      </c>
      <c r="AE27" s="48">
        <v>154</v>
      </c>
      <c r="AF27" s="48">
        <v>155</v>
      </c>
      <c r="AG27" s="48">
        <v>192</v>
      </c>
      <c r="AH27" s="48">
        <v>146</v>
      </c>
      <c r="AI27" s="49">
        <f t="shared" si="0"/>
        <v>1795</v>
      </c>
      <c r="AJ27" s="49">
        <f t="shared" si="1"/>
        <v>1491</v>
      </c>
      <c r="AK27" s="49">
        <f t="shared" si="2"/>
        <v>1669</v>
      </c>
      <c r="AL27" s="49">
        <f t="shared" si="3"/>
        <v>4955</v>
      </c>
      <c r="AM27" s="49">
        <f t="shared" si="4"/>
        <v>28</v>
      </c>
      <c r="AN27" s="50">
        <f t="shared" si="5"/>
        <v>176.96428571428572</v>
      </c>
    </row>
    <row r="28" spans="1:40" ht="12.75">
      <c r="A28" s="48">
        <v>24</v>
      </c>
      <c r="B28" s="48">
        <v>666</v>
      </c>
      <c r="C28" s="48" t="s">
        <v>72</v>
      </c>
      <c r="D28" s="48" t="s">
        <v>36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>
        <v>193</v>
      </c>
      <c r="P28" s="48">
        <v>170</v>
      </c>
      <c r="Q28" s="48"/>
      <c r="R28" s="48"/>
      <c r="S28" s="48">
        <v>171</v>
      </c>
      <c r="T28" s="48">
        <v>192</v>
      </c>
      <c r="U28" s="48">
        <v>184</v>
      </c>
      <c r="V28" s="48">
        <v>234</v>
      </c>
      <c r="W28" s="48">
        <v>167</v>
      </c>
      <c r="X28" s="48">
        <v>169</v>
      </c>
      <c r="Y28" s="48">
        <v>158</v>
      </c>
      <c r="Z28" s="48">
        <v>159</v>
      </c>
      <c r="AA28" s="48">
        <v>202</v>
      </c>
      <c r="AB28" s="48">
        <v>146</v>
      </c>
      <c r="AC28" s="48">
        <v>188</v>
      </c>
      <c r="AD28" s="48">
        <v>149</v>
      </c>
      <c r="AE28" s="48">
        <v>202</v>
      </c>
      <c r="AF28" s="48">
        <v>146</v>
      </c>
      <c r="AG28" s="48">
        <v>168</v>
      </c>
      <c r="AH28" s="48">
        <v>160</v>
      </c>
      <c r="AI28" s="49">
        <f t="shared" si="0"/>
        <v>0</v>
      </c>
      <c r="AJ28" s="49">
        <f t="shared" si="1"/>
        <v>1480</v>
      </c>
      <c r="AK28" s="49">
        <f t="shared" si="2"/>
        <v>1678</v>
      </c>
      <c r="AL28" s="49">
        <f t="shared" si="3"/>
        <v>3158</v>
      </c>
      <c r="AM28" s="49">
        <f t="shared" si="4"/>
        <v>18</v>
      </c>
      <c r="AN28" s="50">
        <f t="shared" si="5"/>
        <v>175.44444444444446</v>
      </c>
    </row>
    <row r="29" spans="1:40" ht="12.75">
      <c r="A29" s="48">
        <v>25</v>
      </c>
      <c r="B29" s="48">
        <v>1854</v>
      </c>
      <c r="C29" s="48" t="s">
        <v>56</v>
      </c>
      <c r="D29" s="48" t="s">
        <v>43</v>
      </c>
      <c r="E29" s="48"/>
      <c r="F29" s="48"/>
      <c r="G29" s="48">
        <v>142</v>
      </c>
      <c r="H29" s="48">
        <v>169</v>
      </c>
      <c r="I29" s="48">
        <v>217</v>
      </c>
      <c r="J29" s="48">
        <v>207</v>
      </c>
      <c r="K29" s="48">
        <v>136</v>
      </c>
      <c r="L29" s="48">
        <v>156</v>
      </c>
      <c r="M29" s="48">
        <v>174</v>
      </c>
      <c r="N29" s="48">
        <v>180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>
        <v>168</v>
      </c>
      <c r="AB29" s="48">
        <v>225</v>
      </c>
      <c r="AC29" s="48">
        <v>191</v>
      </c>
      <c r="AD29" s="48">
        <v>178</v>
      </c>
      <c r="AE29" s="48">
        <v>165</v>
      </c>
      <c r="AF29" s="48">
        <v>141</v>
      </c>
      <c r="AG29" s="48"/>
      <c r="AH29" s="48"/>
      <c r="AI29" s="49">
        <f t="shared" si="0"/>
        <v>1381</v>
      </c>
      <c r="AJ29" s="49">
        <f t="shared" si="1"/>
        <v>0</v>
      </c>
      <c r="AK29" s="49">
        <f t="shared" si="2"/>
        <v>1068</v>
      </c>
      <c r="AL29" s="49">
        <f t="shared" si="3"/>
        <v>2449</v>
      </c>
      <c r="AM29" s="49">
        <f t="shared" si="4"/>
        <v>14</v>
      </c>
      <c r="AN29" s="50">
        <f t="shared" si="5"/>
        <v>174.92857142857142</v>
      </c>
    </row>
    <row r="30" spans="1:40" ht="12.75">
      <c r="A30" s="48">
        <v>26</v>
      </c>
      <c r="B30" s="48">
        <v>1451</v>
      </c>
      <c r="C30" s="48" t="s">
        <v>73</v>
      </c>
      <c r="D30" s="48" t="s">
        <v>36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>
        <v>232</v>
      </c>
      <c r="R30" s="48">
        <v>123</v>
      </c>
      <c r="S30" s="48">
        <v>200</v>
      </c>
      <c r="T30" s="48">
        <v>175</v>
      </c>
      <c r="U30" s="48">
        <v>152</v>
      </c>
      <c r="V30" s="48">
        <v>165</v>
      </c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>
        <f t="shared" si="0"/>
        <v>0</v>
      </c>
      <c r="AJ30" s="49">
        <f t="shared" si="1"/>
        <v>1047</v>
      </c>
      <c r="AK30" s="49">
        <f t="shared" si="2"/>
        <v>0</v>
      </c>
      <c r="AL30" s="49">
        <f t="shared" si="3"/>
        <v>1047</v>
      </c>
      <c r="AM30" s="49">
        <f t="shared" si="4"/>
        <v>6</v>
      </c>
      <c r="AN30" s="50">
        <f t="shared" si="5"/>
        <v>174.5</v>
      </c>
    </row>
    <row r="31" spans="1:40" ht="12.75">
      <c r="A31" s="48">
        <v>27</v>
      </c>
      <c r="B31" s="48">
        <v>839</v>
      </c>
      <c r="C31" s="48" t="s">
        <v>76</v>
      </c>
      <c r="D31" s="48" t="s">
        <v>46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>
        <v>173</v>
      </c>
      <c r="P31" s="48">
        <v>181</v>
      </c>
      <c r="Q31" s="48">
        <v>167</v>
      </c>
      <c r="R31" s="48"/>
      <c r="S31" s="48">
        <v>167</v>
      </c>
      <c r="T31" s="48">
        <v>148</v>
      </c>
      <c r="U31" s="48">
        <v>197</v>
      </c>
      <c r="V31" s="48">
        <v>188</v>
      </c>
      <c r="W31" s="48">
        <v>169</v>
      </c>
      <c r="X31" s="48">
        <v>179</v>
      </c>
      <c r="Y31" s="48">
        <v>186</v>
      </c>
      <c r="Z31" s="48">
        <v>203</v>
      </c>
      <c r="AA31" s="48">
        <v>171</v>
      </c>
      <c r="AB31" s="48">
        <v>172</v>
      </c>
      <c r="AC31" s="48">
        <v>155</v>
      </c>
      <c r="AD31" s="48">
        <v>176</v>
      </c>
      <c r="AE31" s="48">
        <v>166</v>
      </c>
      <c r="AF31" s="48">
        <v>171</v>
      </c>
      <c r="AG31" s="48">
        <v>169</v>
      </c>
      <c r="AH31" s="48">
        <v>171</v>
      </c>
      <c r="AI31" s="49">
        <f t="shared" si="0"/>
        <v>0</v>
      </c>
      <c r="AJ31" s="49">
        <f t="shared" si="1"/>
        <v>1569</v>
      </c>
      <c r="AK31" s="49">
        <f t="shared" si="2"/>
        <v>1740</v>
      </c>
      <c r="AL31" s="49">
        <f t="shared" si="3"/>
        <v>3309</v>
      </c>
      <c r="AM31" s="49">
        <f t="shared" si="4"/>
        <v>19</v>
      </c>
      <c r="AN31" s="50">
        <f t="shared" si="5"/>
        <v>174.1578947368421</v>
      </c>
    </row>
    <row r="32" spans="1:40" ht="12.75">
      <c r="A32" s="48">
        <v>28</v>
      </c>
      <c r="B32" s="48">
        <v>1453</v>
      </c>
      <c r="C32" s="48" t="s">
        <v>51</v>
      </c>
      <c r="D32" s="48" t="s">
        <v>43</v>
      </c>
      <c r="E32" s="48">
        <v>130</v>
      </c>
      <c r="F32" s="48">
        <v>140</v>
      </c>
      <c r="G32" s="48"/>
      <c r="H32" s="48"/>
      <c r="I32" s="48">
        <v>172</v>
      </c>
      <c r="J32" s="48">
        <v>192</v>
      </c>
      <c r="K32" s="48">
        <v>202</v>
      </c>
      <c r="L32" s="48">
        <v>187</v>
      </c>
      <c r="M32" s="48">
        <v>162</v>
      </c>
      <c r="N32" s="48">
        <v>152</v>
      </c>
      <c r="O32" s="48">
        <v>190</v>
      </c>
      <c r="P32" s="48">
        <v>160</v>
      </c>
      <c r="Q32" s="48">
        <v>196</v>
      </c>
      <c r="R32" s="48">
        <v>176</v>
      </c>
      <c r="S32" s="48">
        <v>118</v>
      </c>
      <c r="T32" s="48">
        <v>214</v>
      </c>
      <c r="U32" s="48">
        <v>184</v>
      </c>
      <c r="V32" s="48">
        <v>243</v>
      </c>
      <c r="W32" s="48">
        <v>145</v>
      </c>
      <c r="X32" s="48">
        <v>163</v>
      </c>
      <c r="Y32" s="48">
        <v>156</v>
      </c>
      <c r="Z32" s="48">
        <v>167</v>
      </c>
      <c r="AA32" s="48"/>
      <c r="AB32" s="48"/>
      <c r="AC32" s="48"/>
      <c r="AD32" s="48"/>
      <c r="AE32" s="48">
        <v>174</v>
      </c>
      <c r="AF32" s="48">
        <v>136</v>
      </c>
      <c r="AG32" s="48">
        <v>197</v>
      </c>
      <c r="AH32" s="48">
        <v>198</v>
      </c>
      <c r="AI32" s="49">
        <f t="shared" si="0"/>
        <v>1337</v>
      </c>
      <c r="AJ32" s="49">
        <f t="shared" si="1"/>
        <v>1789</v>
      </c>
      <c r="AK32" s="49">
        <f t="shared" si="2"/>
        <v>1028</v>
      </c>
      <c r="AL32" s="49">
        <f t="shared" si="3"/>
        <v>4154</v>
      </c>
      <c r="AM32" s="49">
        <f t="shared" si="4"/>
        <v>24</v>
      </c>
      <c r="AN32" s="50">
        <f t="shared" si="5"/>
        <v>173.08333333333334</v>
      </c>
    </row>
    <row r="33" spans="1:40" ht="12.75">
      <c r="A33" s="48">
        <v>29</v>
      </c>
      <c r="B33" s="48">
        <v>845</v>
      </c>
      <c r="C33" s="48" t="s">
        <v>68</v>
      </c>
      <c r="D33" s="48" t="s">
        <v>46</v>
      </c>
      <c r="E33" s="48">
        <v>147</v>
      </c>
      <c r="F33" s="48">
        <v>150</v>
      </c>
      <c r="G33" s="48">
        <v>172</v>
      </c>
      <c r="H33" s="48">
        <v>157</v>
      </c>
      <c r="I33" s="48">
        <v>183</v>
      </c>
      <c r="J33" s="48">
        <v>178</v>
      </c>
      <c r="K33" s="48">
        <v>150</v>
      </c>
      <c r="L33" s="48">
        <v>191</v>
      </c>
      <c r="M33" s="48">
        <v>170</v>
      </c>
      <c r="N33" s="48">
        <v>170</v>
      </c>
      <c r="O33" s="48">
        <v>175</v>
      </c>
      <c r="P33" s="48">
        <v>203</v>
      </c>
      <c r="Q33" s="48">
        <v>172</v>
      </c>
      <c r="R33" s="48">
        <v>137</v>
      </c>
      <c r="S33" s="48">
        <v>181</v>
      </c>
      <c r="T33" s="48">
        <v>175</v>
      </c>
      <c r="U33" s="48">
        <v>201</v>
      </c>
      <c r="V33" s="48">
        <v>153</v>
      </c>
      <c r="W33" s="48"/>
      <c r="X33" s="48"/>
      <c r="Y33" s="48">
        <v>204</v>
      </c>
      <c r="Z33" s="48">
        <v>161</v>
      </c>
      <c r="AA33" s="48">
        <v>226</v>
      </c>
      <c r="AB33" s="48">
        <v>157</v>
      </c>
      <c r="AC33" s="48">
        <v>226</v>
      </c>
      <c r="AD33" s="48">
        <v>158</v>
      </c>
      <c r="AE33" s="48">
        <v>160</v>
      </c>
      <c r="AF33" s="48">
        <v>156</v>
      </c>
      <c r="AG33" s="48">
        <v>192</v>
      </c>
      <c r="AH33" s="48">
        <v>132</v>
      </c>
      <c r="AI33" s="49">
        <f t="shared" si="0"/>
        <v>1668</v>
      </c>
      <c r="AJ33" s="49">
        <f t="shared" si="1"/>
        <v>1397</v>
      </c>
      <c r="AK33" s="49">
        <f t="shared" si="2"/>
        <v>1772</v>
      </c>
      <c r="AL33" s="49">
        <f t="shared" si="3"/>
        <v>4837</v>
      </c>
      <c r="AM33" s="49">
        <f t="shared" si="4"/>
        <v>28</v>
      </c>
      <c r="AN33" s="50">
        <f t="shared" si="5"/>
        <v>172.75</v>
      </c>
    </row>
    <row r="34" spans="1:40" ht="12.75">
      <c r="A34" s="48">
        <v>30</v>
      </c>
      <c r="B34" s="48">
        <v>1343</v>
      </c>
      <c r="C34" s="48" t="s">
        <v>71</v>
      </c>
      <c r="D34" s="48" t="s">
        <v>33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>
        <v>165</v>
      </c>
      <c r="P34" s="48">
        <v>197</v>
      </c>
      <c r="Q34" s="48">
        <v>169</v>
      </c>
      <c r="R34" s="48">
        <v>125</v>
      </c>
      <c r="S34" s="48"/>
      <c r="T34" s="48"/>
      <c r="U34" s="48">
        <v>181</v>
      </c>
      <c r="V34" s="48">
        <v>167</v>
      </c>
      <c r="W34" s="48">
        <v>192</v>
      </c>
      <c r="X34" s="48">
        <v>213</v>
      </c>
      <c r="Y34" s="48"/>
      <c r="Z34" s="48"/>
      <c r="AA34" s="48">
        <v>201</v>
      </c>
      <c r="AB34" s="48">
        <v>156</v>
      </c>
      <c r="AC34" s="48">
        <v>165</v>
      </c>
      <c r="AD34" s="48">
        <v>157</v>
      </c>
      <c r="AE34" s="48"/>
      <c r="AF34" s="48"/>
      <c r="AG34" s="48">
        <v>170</v>
      </c>
      <c r="AH34" s="48">
        <v>148</v>
      </c>
      <c r="AI34" s="49">
        <f t="shared" si="0"/>
        <v>0</v>
      </c>
      <c r="AJ34" s="49">
        <f t="shared" si="1"/>
        <v>1409</v>
      </c>
      <c r="AK34" s="49">
        <f t="shared" si="2"/>
        <v>997</v>
      </c>
      <c r="AL34" s="49">
        <f t="shared" si="3"/>
        <v>2406</v>
      </c>
      <c r="AM34" s="49">
        <f t="shared" si="4"/>
        <v>14</v>
      </c>
      <c r="AN34" s="50">
        <f t="shared" si="5"/>
        <v>171.85714285714286</v>
      </c>
    </row>
    <row r="35" spans="1:40" ht="12.75">
      <c r="A35" s="48">
        <v>31</v>
      </c>
      <c r="B35" s="48">
        <v>239</v>
      </c>
      <c r="C35" s="48" t="s">
        <v>63</v>
      </c>
      <c r="D35" s="48" t="s">
        <v>61</v>
      </c>
      <c r="E35" s="48">
        <v>176</v>
      </c>
      <c r="F35" s="48">
        <v>201</v>
      </c>
      <c r="G35" s="48">
        <v>173</v>
      </c>
      <c r="H35" s="48">
        <v>168</v>
      </c>
      <c r="I35" s="48">
        <v>180</v>
      </c>
      <c r="J35" s="48">
        <v>169</v>
      </c>
      <c r="K35" s="48"/>
      <c r="L35" s="48"/>
      <c r="M35" s="48"/>
      <c r="N35" s="48"/>
      <c r="O35" s="48">
        <v>144</v>
      </c>
      <c r="P35" s="48">
        <v>176</v>
      </c>
      <c r="Q35" s="48"/>
      <c r="R35" s="48"/>
      <c r="S35" s="48">
        <v>167</v>
      </c>
      <c r="T35" s="48">
        <v>191</v>
      </c>
      <c r="U35" s="48"/>
      <c r="V35" s="48"/>
      <c r="W35" s="48"/>
      <c r="X35" s="48"/>
      <c r="Y35" s="48">
        <v>156</v>
      </c>
      <c r="Z35" s="48">
        <v>162</v>
      </c>
      <c r="AA35" s="48">
        <v>190</v>
      </c>
      <c r="AB35" s="48">
        <v>139</v>
      </c>
      <c r="AC35" s="48">
        <v>199</v>
      </c>
      <c r="AD35" s="48">
        <v>164</v>
      </c>
      <c r="AE35" s="48">
        <v>160</v>
      </c>
      <c r="AF35" s="48">
        <v>172</v>
      </c>
      <c r="AG35" s="48"/>
      <c r="AH35" s="48"/>
      <c r="AI35" s="49">
        <f t="shared" si="0"/>
        <v>1067</v>
      </c>
      <c r="AJ35" s="49">
        <f t="shared" si="1"/>
        <v>678</v>
      </c>
      <c r="AK35" s="49">
        <f t="shared" si="2"/>
        <v>1342</v>
      </c>
      <c r="AL35" s="49">
        <f t="shared" si="3"/>
        <v>3087</v>
      </c>
      <c r="AM35" s="49">
        <f t="shared" si="4"/>
        <v>18</v>
      </c>
      <c r="AN35" s="50">
        <f t="shared" si="5"/>
        <v>171.5</v>
      </c>
    </row>
    <row r="36" spans="1:40" ht="12.75">
      <c r="A36" s="48">
        <v>32</v>
      </c>
      <c r="B36" s="48">
        <v>408</v>
      </c>
      <c r="C36" s="48" t="s">
        <v>52</v>
      </c>
      <c r="D36" s="48" t="s">
        <v>43</v>
      </c>
      <c r="E36" s="48">
        <v>181</v>
      </c>
      <c r="F36" s="48">
        <v>180</v>
      </c>
      <c r="G36" s="48">
        <v>179</v>
      </c>
      <c r="H36" s="48">
        <v>149</v>
      </c>
      <c r="I36" s="48"/>
      <c r="J36" s="48"/>
      <c r="K36" s="48">
        <v>171</v>
      </c>
      <c r="L36" s="48">
        <v>136</v>
      </c>
      <c r="M36" s="48"/>
      <c r="N36" s="48"/>
      <c r="O36" s="48">
        <v>170</v>
      </c>
      <c r="P36" s="48">
        <v>143</v>
      </c>
      <c r="Q36" s="48">
        <v>179</v>
      </c>
      <c r="R36" s="48">
        <v>179</v>
      </c>
      <c r="S36" s="48">
        <v>196</v>
      </c>
      <c r="T36" s="48">
        <v>213</v>
      </c>
      <c r="U36" s="48">
        <v>160</v>
      </c>
      <c r="V36" s="48">
        <v>196</v>
      </c>
      <c r="W36" s="48">
        <v>171</v>
      </c>
      <c r="X36" s="48">
        <v>146</v>
      </c>
      <c r="Y36" s="48">
        <v>146</v>
      </c>
      <c r="Z36" s="48">
        <v>171</v>
      </c>
      <c r="AA36" s="48"/>
      <c r="AB36" s="48"/>
      <c r="AC36" s="48">
        <v>155</v>
      </c>
      <c r="AD36" s="48">
        <v>196</v>
      </c>
      <c r="AE36" s="48"/>
      <c r="AF36" s="48">
        <v>156</v>
      </c>
      <c r="AG36" s="48">
        <v>156</v>
      </c>
      <c r="AH36" s="48">
        <v>153</v>
      </c>
      <c r="AI36" s="49">
        <f t="shared" si="0"/>
        <v>996</v>
      </c>
      <c r="AJ36" s="49">
        <f t="shared" si="1"/>
        <v>1753</v>
      </c>
      <c r="AK36" s="49">
        <f t="shared" si="2"/>
        <v>1133</v>
      </c>
      <c r="AL36" s="49">
        <f t="shared" si="3"/>
        <v>3882</v>
      </c>
      <c r="AM36" s="49">
        <f t="shared" si="4"/>
        <v>23</v>
      </c>
      <c r="AN36" s="50">
        <f t="shared" si="5"/>
        <v>168.7826086956522</v>
      </c>
    </row>
    <row r="37" spans="1:40" ht="12.75">
      <c r="A37" s="48">
        <v>33</v>
      </c>
      <c r="B37" s="48">
        <v>2194</v>
      </c>
      <c r="C37" s="51" t="s">
        <v>69</v>
      </c>
      <c r="D37" s="48" t="s">
        <v>46</v>
      </c>
      <c r="E37" s="51">
        <v>178</v>
      </c>
      <c r="F37" s="51">
        <v>134</v>
      </c>
      <c r="G37" s="51"/>
      <c r="H37" s="51"/>
      <c r="I37" s="51">
        <v>128</v>
      </c>
      <c r="J37" s="51">
        <v>192</v>
      </c>
      <c r="K37" s="51">
        <v>203</v>
      </c>
      <c r="L37" s="51">
        <v>127</v>
      </c>
      <c r="M37" s="51">
        <v>128</v>
      </c>
      <c r="N37" s="51">
        <v>147</v>
      </c>
      <c r="O37" s="51"/>
      <c r="P37" s="51"/>
      <c r="Q37" s="51">
        <v>155</v>
      </c>
      <c r="R37" s="51">
        <v>140</v>
      </c>
      <c r="S37" s="51"/>
      <c r="T37" s="51"/>
      <c r="U37" s="51"/>
      <c r="V37" s="51"/>
      <c r="W37" s="51">
        <v>132</v>
      </c>
      <c r="X37" s="51"/>
      <c r="Y37" s="51"/>
      <c r="Z37" s="51"/>
      <c r="AA37" s="51">
        <v>247</v>
      </c>
      <c r="AB37" s="51">
        <v>169</v>
      </c>
      <c r="AC37" s="51">
        <v>172</v>
      </c>
      <c r="AD37" s="51">
        <v>182</v>
      </c>
      <c r="AE37" s="51">
        <v>236</v>
      </c>
      <c r="AF37" s="51">
        <v>162</v>
      </c>
      <c r="AG37" s="51">
        <v>203</v>
      </c>
      <c r="AH37" s="51">
        <v>149</v>
      </c>
      <c r="AI37" s="49">
        <f t="shared" si="0"/>
        <v>1237</v>
      </c>
      <c r="AJ37" s="49">
        <f t="shared" si="1"/>
        <v>427</v>
      </c>
      <c r="AK37" s="49">
        <f t="shared" si="2"/>
        <v>1520</v>
      </c>
      <c r="AL37" s="49">
        <f t="shared" si="3"/>
        <v>3184</v>
      </c>
      <c r="AM37" s="49">
        <f t="shared" si="4"/>
        <v>19</v>
      </c>
      <c r="AN37" s="50">
        <f t="shared" si="5"/>
        <v>167.57894736842104</v>
      </c>
    </row>
    <row r="38" spans="1:40" ht="12.75">
      <c r="A38" s="48">
        <v>34</v>
      </c>
      <c r="B38" s="48">
        <v>838</v>
      </c>
      <c r="C38" s="48" t="s">
        <v>66</v>
      </c>
      <c r="D38" s="48" t="s">
        <v>46</v>
      </c>
      <c r="E38" s="48">
        <v>120</v>
      </c>
      <c r="F38" s="48"/>
      <c r="G38" s="48">
        <v>172</v>
      </c>
      <c r="H38" s="48">
        <v>167</v>
      </c>
      <c r="I38" s="48">
        <v>162</v>
      </c>
      <c r="J38" s="48">
        <v>202</v>
      </c>
      <c r="K38" s="48">
        <v>128</v>
      </c>
      <c r="L38" s="48"/>
      <c r="M38" s="48"/>
      <c r="N38" s="48"/>
      <c r="O38" s="48">
        <v>167</v>
      </c>
      <c r="P38" s="48">
        <v>175</v>
      </c>
      <c r="Q38" s="48"/>
      <c r="R38" s="48"/>
      <c r="S38" s="48">
        <v>200</v>
      </c>
      <c r="T38" s="48">
        <v>170</v>
      </c>
      <c r="U38" s="48">
        <v>162</v>
      </c>
      <c r="V38" s="48">
        <v>182</v>
      </c>
      <c r="W38" s="48">
        <v>221</v>
      </c>
      <c r="X38" s="48">
        <v>170</v>
      </c>
      <c r="Y38" s="48">
        <v>128</v>
      </c>
      <c r="Z38" s="48">
        <v>125</v>
      </c>
      <c r="AA38" s="48"/>
      <c r="AB38" s="48"/>
      <c r="AC38" s="48"/>
      <c r="AD38" s="48"/>
      <c r="AE38" s="48"/>
      <c r="AF38" s="48"/>
      <c r="AG38" s="48"/>
      <c r="AH38" s="48"/>
      <c r="AI38" s="49">
        <f t="shared" si="0"/>
        <v>951</v>
      </c>
      <c r="AJ38" s="49">
        <f t="shared" si="1"/>
        <v>1447</v>
      </c>
      <c r="AK38" s="49">
        <f t="shared" si="2"/>
        <v>253</v>
      </c>
      <c r="AL38" s="49">
        <f t="shared" si="3"/>
        <v>2651</v>
      </c>
      <c r="AM38" s="49">
        <f t="shared" si="4"/>
        <v>16</v>
      </c>
      <c r="AN38" s="50">
        <f t="shared" si="5"/>
        <v>165.6875</v>
      </c>
    </row>
    <row r="39" spans="1:40" ht="12.75">
      <c r="A39" s="48">
        <v>35</v>
      </c>
      <c r="B39" s="48">
        <v>1930</v>
      </c>
      <c r="C39" s="51" t="s">
        <v>67</v>
      </c>
      <c r="D39" s="48" t="s">
        <v>46</v>
      </c>
      <c r="E39" s="51">
        <v>119</v>
      </c>
      <c r="F39" s="51">
        <v>177</v>
      </c>
      <c r="G39" s="51">
        <v>201</v>
      </c>
      <c r="H39" s="51">
        <v>153</v>
      </c>
      <c r="I39" s="51"/>
      <c r="J39" s="51"/>
      <c r="K39" s="51"/>
      <c r="L39" s="51">
        <v>142</v>
      </c>
      <c r="M39" s="51">
        <v>160</v>
      </c>
      <c r="N39" s="51">
        <v>159</v>
      </c>
      <c r="O39" s="51"/>
      <c r="P39" s="51"/>
      <c r="Q39" s="51"/>
      <c r="R39" s="51">
        <v>141</v>
      </c>
      <c r="S39" s="51"/>
      <c r="T39" s="51"/>
      <c r="U39" s="51"/>
      <c r="V39" s="51"/>
      <c r="W39" s="51"/>
      <c r="X39" s="51">
        <v>180</v>
      </c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49">
        <f t="shared" si="0"/>
        <v>1111</v>
      </c>
      <c r="AJ39" s="49">
        <f t="shared" si="1"/>
        <v>321</v>
      </c>
      <c r="AK39" s="49">
        <f t="shared" si="2"/>
        <v>0</v>
      </c>
      <c r="AL39" s="49">
        <f t="shared" si="3"/>
        <v>1432</v>
      </c>
      <c r="AM39" s="49">
        <f t="shared" si="4"/>
        <v>9</v>
      </c>
      <c r="AN39" s="50">
        <f t="shared" si="5"/>
        <v>159.11111111111111</v>
      </c>
    </row>
    <row r="40" spans="1:40" ht="12.75">
      <c r="A40" s="48">
        <v>36</v>
      </c>
      <c r="B40" s="48">
        <v>716</v>
      </c>
      <c r="C40" s="48" t="s">
        <v>40</v>
      </c>
      <c r="D40" s="48" t="s">
        <v>36</v>
      </c>
      <c r="E40" s="48">
        <v>172</v>
      </c>
      <c r="F40" s="48">
        <v>124</v>
      </c>
      <c r="G40" s="48"/>
      <c r="H40" s="48"/>
      <c r="I40" s="48">
        <v>167</v>
      </c>
      <c r="J40" s="48">
        <v>123</v>
      </c>
      <c r="K40" s="48">
        <v>158</v>
      </c>
      <c r="L40" s="48">
        <v>162</v>
      </c>
      <c r="M40" s="48">
        <v>176</v>
      </c>
      <c r="N40" s="48">
        <v>138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1220</v>
      </c>
      <c r="AJ40" s="49">
        <f t="shared" si="1"/>
        <v>0</v>
      </c>
      <c r="AK40" s="49">
        <f t="shared" si="2"/>
        <v>0</v>
      </c>
      <c r="AL40" s="49">
        <f t="shared" si="3"/>
        <v>1220</v>
      </c>
      <c r="AM40" s="49">
        <f t="shared" si="4"/>
        <v>8</v>
      </c>
      <c r="AN40" s="50">
        <f t="shared" si="5"/>
        <v>152.5</v>
      </c>
    </row>
    <row r="41" spans="1:40" ht="12.75">
      <c r="A41" s="48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0</v>
      </c>
      <c r="AJ41" s="49">
        <f t="shared" si="1"/>
        <v>0</v>
      </c>
      <c r="AK41" s="49">
        <f t="shared" si="2"/>
        <v>0</v>
      </c>
      <c r="AL41" s="49">
        <f t="shared" si="3"/>
        <v>0</v>
      </c>
      <c r="AM41" s="49">
        <f t="shared" si="4"/>
        <v>0</v>
      </c>
      <c r="AN41" s="50" t="e">
        <f t="shared" si="5"/>
        <v>#DIV/0!</v>
      </c>
    </row>
    <row r="42" spans="1:40" ht="12.75">
      <c r="A42" s="48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  <c r="AJ42" s="49">
        <f t="shared" si="1"/>
        <v>0</v>
      </c>
      <c r="AK42" s="49">
        <f t="shared" si="2"/>
        <v>0</v>
      </c>
      <c r="AL42" s="49">
        <f t="shared" si="3"/>
        <v>0</v>
      </c>
      <c r="AM42" s="49">
        <f t="shared" si="4"/>
        <v>0</v>
      </c>
      <c r="AN42" s="50" t="e">
        <f t="shared" si="5"/>
        <v>#DIV/0!</v>
      </c>
    </row>
    <row r="43" spans="1:40" ht="12.75">
      <c r="A43" s="48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 t="shared" si="0"/>
        <v>0</v>
      </c>
      <c r="AJ43" s="49">
        <f t="shared" si="1"/>
        <v>0</v>
      </c>
      <c r="AK43" s="49">
        <f t="shared" si="2"/>
        <v>0</v>
      </c>
      <c r="AL43" s="49">
        <f t="shared" si="3"/>
        <v>0</v>
      </c>
      <c r="AM43" s="49">
        <f t="shared" si="4"/>
        <v>0</v>
      </c>
      <c r="AN43" s="50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2008-2009
2a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2009-04-22T11:14:00Z</cp:lastPrinted>
  <dcterms:created xsi:type="dcterms:W3CDTF">1999-10-03T14:06:37Z</dcterms:created>
  <dcterms:modified xsi:type="dcterms:W3CDTF">2009-04-22T11:14:04Z</dcterms:modified>
  <cp:category/>
  <cp:version/>
  <cp:contentType/>
  <cp:contentStatus/>
</cp:coreProperties>
</file>